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6510" activeTab="0"/>
  </bookViews>
  <sheets>
    <sheet name="10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<sst xmlns="http://schemas.openxmlformats.org/spreadsheetml/2006/main" count="12" uniqueCount="11">
  <si>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 </t>
  </si>
  <si>
    <t>stasionar mənbələrdən</t>
  </si>
  <si>
    <t xml:space="preserve">Çirkləndirici maddələrin atmosfer havasına atılması - cəmi, min ton    </t>
  </si>
  <si>
    <t>Stasionar mənbələrdən ayrılan çirkləndirici maddələrin ümumi miqdarı, min ton</t>
  </si>
  <si>
    <t>avtomobil nəqliyyatından</t>
  </si>
  <si>
    <t>o cümlədən:</t>
  </si>
  <si>
    <t>Stasionar mənbələrdən ayrılan çirkləndirici maddələrin tutulub zərərsizləşdirilməsi - cəmi, min ton</t>
  </si>
  <si>
    <t>10.1.  Atmosfer havasının mühafizəsini və ona zərərli təsiri səciyyələndirən göstəricilər</t>
  </si>
  <si>
    <t xml:space="preserve">   stasionar mənbələrdən ayrılan   çirkləndirici 
   maddələrin ümumi miqdarına nisbətən, faizlə</t>
  </si>
  <si>
    <t xml:space="preserve">    adambaşına düşən, kq </t>
  </si>
  <si>
    <t>Atmosfer havasına avtomobil nəqliyyatından atılan çirkləndi-rici maddələrin ümumi atılan çirkləndirici maddələrin miqda-rındakı xüsusi çəkisi, faiz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</si>
</sst>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000000"/>
    <numFmt numFmtId="202" formatCode="0.000000"/>
    <numFmt numFmtId="203" formatCode="0.00000"/>
    <numFmt numFmtId="204" formatCode="0.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57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7" applyFont="1" applyBorder="1">
      <alignment/>
      <protection/>
    </xf>
    <xf numFmtId="0" fontId="3" fillId="0" borderId="10" xfId="57" applyFont="1" applyBorder="1" applyAlignment="1">
      <alignment vertical="top" wrapText="1"/>
      <protection/>
    </xf>
    <xf numFmtId="0" fontId="3" fillId="0" borderId="10" xfId="57" applyFont="1" applyBorder="1" applyAlignment="1">
      <alignment vertical="top"/>
      <protection/>
    </xf>
    <xf numFmtId="0" fontId="3" fillId="0" borderId="10" xfId="57" applyFont="1" applyBorder="1" applyAlignment="1">
      <alignment/>
      <protection/>
    </xf>
    <xf numFmtId="0" fontId="3" fillId="0" borderId="11" xfId="57" applyFont="1" applyFill="1" applyBorder="1" applyAlignment="1">
      <alignment/>
      <protection/>
    </xf>
    <xf numFmtId="0" fontId="5" fillId="0" borderId="0" xfId="57" applyFont="1" applyAlignment="1">
      <alignment/>
      <protection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3" fillId="0" borderId="11" xfId="57" applyFont="1" applyBorder="1" applyAlignment="1">
      <alignment/>
      <protection/>
    </xf>
    <xf numFmtId="1" fontId="3" fillId="0" borderId="11" xfId="57" applyNumberFormat="1" applyFont="1" applyBorder="1" applyAlignment="1">
      <alignment/>
      <protection/>
    </xf>
    <xf numFmtId="0" fontId="3" fillId="0" borderId="11" xfId="0" applyFont="1" applyBorder="1" applyAlignment="1">
      <alignment/>
    </xf>
    <xf numFmtId="0" fontId="3" fillId="0" borderId="11" xfId="57" applyFont="1" applyBorder="1" applyAlignment="1">
      <alignment vertical="top" wrapText="1"/>
      <protection/>
    </xf>
    <xf numFmtId="0" fontId="3" fillId="0" borderId="11" xfId="57" applyFont="1" applyBorder="1" applyAlignment="1">
      <alignment vertical="top"/>
      <protection/>
    </xf>
    <xf numFmtId="0" fontId="3" fillId="0" borderId="0" xfId="0" applyFont="1" applyAlignment="1">
      <alignment horizontal="center" vertical="center"/>
    </xf>
    <xf numFmtId="0" fontId="3" fillId="0" borderId="12" xfId="57" applyFont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/>
      <protection/>
    </xf>
    <xf numFmtId="1" fontId="3" fillId="0" borderId="14" xfId="0" applyNumberFormat="1" applyFont="1" applyBorder="1" applyAlignment="1">
      <alignment/>
    </xf>
    <xf numFmtId="1" fontId="3" fillId="0" borderId="11" xfId="57" applyNumberFormat="1" applyFont="1" applyFill="1" applyBorder="1" applyAlignment="1">
      <alignment/>
      <protection/>
    </xf>
    <xf numFmtId="1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5" fillId="0" borderId="0" xfId="57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50.7109375" style="2" customWidth="1"/>
    <col min="3" max="27" width="11.7109375" style="9" customWidth="1"/>
    <col min="28" max="33" width="11.7109375" style="2" customWidth="1"/>
    <col min="34" max="34" width="13.140625" style="2" customWidth="1"/>
    <col min="35" max="35" width="12.140625" style="2" customWidth="1"/>
    <col min="36" max="16384" width="9.140625" style="2" customWidth="1"/>
  </cols>
  <sheetData>
    <row r="1" spans="2:23" ht="15"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32" ht="15" customHeight="1">
      <c r="B2" s="47" t="s">
        <v>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2:23" ht="15.75" thickBo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</row>
    <row r="4" spans="2:35" s="17" customFormat="1" ht="30" customHeight="1" thickBot="1">
      <c r="B4" s="18"/>
      <c r="C4" s="19">
        <v>1990</v>
      </c>
      <c r="D4" s="19">
        <v>1991</v>
      </c>
      <c r="E4" s="19">
        <v>1992</v>
      </c>
      <c r="F4" s="19">
        <v>1993</v>
      </c>
      <c r="G4" s="19">
        <v>1994</v>
      </c>
      <c r="H4" s="19">
        <v>1995</v>
      </c>
      <c r="I4" s="19">
        <v>1996</v>
      </c>
      <c r="J4" s="19">
        <v>1997</v>
      </c>
      <c r="K4" s="19">
        <v>1998</v>
      </c>
      <c r="L4" s="19">
        <v>1999</v>
      </c>
      <c r="M4" s="19">
        <v>2000</v>
      </c>
      <c r="N4" s="19">
        <v>2001</v>
      </c>
      <c r="O4" s="19">
        <v>2002</v>
      </c>
      <c r="P4" s="19">
        <v>2003</v>
      </c>
      <c r="Q4" s="19">
        <v>2004</v>
      </c>
      <c r="R4" s="19">
        <v>2005</v>
      </c>
      <c r="S4" s="19">
        <v>2006</v>
      </c>
      <c r="T4" s="19">
        <v>2007</v>
      </c>
      <c r="U4" s="19">
        <v>2008</v>
      </c>
      <c r="V4" s="19">
        <v>2009</v>
      </c>
      <c r="W4" s="19">
        <v>2010</v>
      </c>
      <c r="X4" s="19">
        <v>2011</v>
      </c>
      <c r="Y4" s="19">
        <v>2012</v>
      </c>
      <c r="Z4" s="19">
        <v>2013</v>
      </c>
      <c r="AA4" s="19">
        <v>2014</v>
      </c>
      <c r="AB4" s="29">
        <v>2015</v>
      </c>
      <c r="AC4" s="29">
        <v>2016</v>
      </c>
      <c r="AD4" s="29">
        <v>2017</v>
      </c>
      <c r="AE4" s="29">
        <v>2018</v>
      </c>
      <c r="AF4" s="31">
        <v>2019</v>
      </c>
      <c r="AG4" s="29">
        <v>2020</v>
      </c>
      <c r="AH4" s="43">
        <v>2021</v>
      </c>
      <c r="AI4" s="42">
        <v>2022</v>
      </c>
    </row>
    <row r="5" spans="2:35" ht="30" customHeight="1">
      <c r="B5" s="4" t="s">
        <v>3</v>
      </c>
      <c r="C5" s="15">
        <v>2913</v>
      </c>
      <c r="D5" s="15">
        <v>2556</v>
      </c>
      <c r="E5" s="15">
        <v>2132</v>
      </c>
      <c r="F5" s="15">
        <v>1848</v>
      </c>
      <c r="G5" s="15">
        <v>1365</v>
      </c>
      <c r="H5" s="15">
        <v>1033</v>
      </c>
      <c r="I5" s="15">
        <v>472</v>
      </c>
      <c r="J5" s="15">
        <v>508</v>
      </c>
      <c r="K5" s="15">
        <v>457</v>
      </c>
      <c r="L5" s="15">
        <v>678</v>
      </c>
      <c r="M5" s="12">
        <v>627</v>
      </c>
      <c r="N5" s="12">
        <v>1029</v>
      </c>
      <c r="O5" s="12">
        <v>459</v>
      </c>
      <c r="P5" s="12">
        <v>713</v>
      </c>
      <c r="Q5" s="12">
        <v>829</v>
      </c>
      <c r="R5" s="12">
        <v>1781</v>
      </c>
      <c r="S5" s="12">
        <v>715</v>
      </c>
      <c r="T5" s="12">
        <v>765</v>
      </c>
      <c r="U5" s="12">
        <v>646</v>
      </c>
      <c r="V5" s="12">
        <v>565</v>
      </c>
      <c r="W5" s="12">
        <v>491</v>
      </c>
      <c r="X5" s="14">
        <v>479</v>
      </c>
      <c r="Y5" s="7">
        <v>316</v>
      </c>
      <c r="Z5" s="14">
        <v>282</v>
      </c>
      <c r="AA5" s="14">
        <v>273</v>
      </c>
      <c r="AB5" s="25">
        <v>485</v>
      </c>
      <c r="AC5" s="25">
        <v>432</v>
      </c>
      <c r="AD5" s="25">
        <v>436</v>
      </c>
      <c r="AE5" s="25">
        <v>410</v>
      </c>
      <c r="AF5" s="32">
        <v>442</v>
      </c>
      <c r="AG5" s="38">
        <v>420</v>
      </c>
      <c r="AH5" s="38">
        <v>457</v>
      </c>
      <c r="AI5" s="36">
        <v>480</v>
      </c>
    </row>
    <row r="6" spans="2:35" ht="30">
      <c r="B6" s="4" t="s">
        <v>6</v>
      </c>
      <c r="C6" s="15">
        <v>804</v>
      </c>
      <c r="D6" s="15">
        <v>637</v>
      </c>
      <c r="E6" s="15">
        <v>433</v>
      </c>
      <c r="F6" s="15">
        <v>314</v>
      </c>
      <c r="G6" s="15">
        <v>202</v>
      </c>
      <c r="H6" s="15">
        <v>154</v>
      </c>
      <c r="I6" s="15">
        <v>90</v>
      </c>
      <c r="J6" s="15">
        <v>118</v>
      </c>
      <c r="K6" s="15">
        <v>105</v>
      </c>
      <c r="L6" s="15">
        <v>103</v>
      </c>
      <c r="M6" s="12">
        <v>112</v>
      </c>
      <c r="N6" s="12">
        <v>452</v>
      </c>
      <c r="O6" s="12">
        <v>242</v>
      </c>
      <c r="P6" s="12">
        <v>287</v>
      </c>
      <c r="Q6" s="12">
        <v>289</v>
      </c>
      <c r="R6" s="12">
        <v>1223</v>
      </c>
      <c r="S6" s="12">
        <v>371</v>
      </c>
      <c r="T6" s="12">
        <v>379</v>
      </c>
      <c r="U6" s="12">
        <v>365</v>
      </c>
      <c r="V6" s="13">
        <v>265</v>
      </c>
      <c r="W6" s="13">
        <v>277</v>
      </c>
      <c r="X6" s="14">
        <v>255</v>
      </c>
      <c r="Y6" s="14">
        <v>90</v>
      </c>
      <c r="Z6" s="14">
        <v>84</v>
      </c>
      <c r="AA6" s="14">
        <v>83</v>
      </c>
      <c r="AB6" s="25">
        <v>307</v>
      </c>
      <c r="AC6" s="25">
        <v>244</v>
      </c>
      <c r="AD6" s="25">
        <v>252</v>
      </c>
      <c r="AE6" s="25">
        <v>238</v>
      </c>
      <c r="AF6" s="32">
        <v>265</v>
      </c>
      <c r="AG6" s="39">
        <v>274</v>
      </c>
      <c r="AH6" s="39">
        <v>301</v>
      </c>
      <c r="AI6" s="36">
        <v>322</v>
      </c>
    </row>
    <row r="7" spans="2:35" ht="30">
      <c r="B7" s="4" t="s">
        <v>8</v>
      </c>
      <c r="C7" s="15">
        <v>28</v>
      </c>
      <c r="D7" s="15">
        <v>25</v>
      </c>
      <c r="E7" s="15">
        <v>20</v>
      </c>
      <c r="F7" s="15">
        <v>17</v>
      </c>
      <c r="G7" s="15">
        <v>15</v>
      </c>
      <c r="H7" s="15">
        <v>15</v>
      </c>
      <c r="I7" s="15">
        <v>19</v>
      </c>
      <c r="J7" s="15">
        <v>23</v>
      </c>
      <c r="K7" s="15">
        <v>23</v>
      </c>
      <c r="L7" s="15">
        <v>15</v>
      </c>
      <c r="M7" s="12">
        <v>18</v>
      </c>
      <c r="N7" s="12">
        <v>44</v>
      </c>
      <c r="O7" s="12">
        <v>53</v>
      </c>
      <c r="P7" s="12">
        <v>40</v>
      </c>
      <c r="Q7" s="12">
        <v>35</v>
      </c>
      <c r="R7" s="12">
        <v>69</v>
      </c>
      <c r="S7" s="12">
        <v>52</v>
      </c>
      <c r="T7" s="12">
        <v>50</v>
      </c>
      <c r="U7" s="12">
        <v>57</v>
      </c>
      <c r="V7" s="12">
        <v>47</v>
      </c>
      <c r="W7" s="12">
        <v>56</v>
      </c>
      <c r="X7" s="14">
        <v>53</v>
      </c>
      <c r="Y7" s="7">
        <v>29</v>
      </c>
      <c r="Z7" s="14">
        <v>30</v>
      </c>
      <c r="AA7" s="14">
        <v>30</v>
      </c>
      <c r="AB7" s="25">
        <v>63</v>
      </c>
      <c r="AC7" s="25">
        <v>56</v>
      </c>
      <c r="AD7" s="25">
        <v>58</v>
      </c>
      <c r="AE7" s="25">
        <v>58</v>
      </c>
      <c r="AF7" s="32">
        <v>60</v>
      </c>
      <c r="AG7" s="39">
        <v>65</v>
      </c>
      <c r="AH7" s="39">
        <v>66</v>
      </c>
      <c r="AI7" s="36">
        <v>67</v>
      </c>
    </row>
    <row r="8" spans="2:35" ht="30" customHeight="1">
      <c r="B8" s="4" t="s">
        <v>2</v>
      </c>
      <c r="C8" s="16">
        <v>2846</v>
      </c>
      <c r="D8" s="16">
        <v>2634</v>
      </c>
      <c r="E8" s="16">
        <v>2347</v>
      </c>
      <c r="F8" s="16">
        <v>2086</v>
      </c>
      <c r="G8" s="16">
        <v>1610</v>
      </c>
      <c r="H8" s="16">
        <v>1326</v>
      </c>
      <c r="I8" s="16">
        <v>717</v>
      </c>
      <c r="J8" s="16">
        <v>849</v>
      </c>
      <c r="K8" s="16">
        <v>756</v>
      </c>
      <c r="L8" s="16">
        <v>917</v>
      </c>
      <c r="M8" s="12">
        <v>908</v>
      </c>
      <c r="N8" s="12">
        <v>979</v>
      </c>
      <c r="O8" s="12">
        <v>620</v>
      </c>
      <c r="P8" s="12">
        <v>838</v>
      </c>
      <c r="Q8" s="12">
        <v>975</v>
      </c>
      <c r="R8" s="12">
        <v>1054</v>
      </c>
      <c r="S8" s="12">
        <v>875</v>
      </c>
      <c r="T8" s="12">
        <v>970</v>
      </c>
      <c r="U8" s="12">
        <v>937</v>
      </c>
      <c r="V8" s="12">
        <v>997</v>
      </c>
      <c r="W8" s="12">
        <v>957</v>
      </c>
      <c r="X8" s="14">
        <v>1003</v>
      </c>
      <c r="Y8" s="7">
        <v>1076</v>
      </c>
      <c r="Z8" s="14">
        <v>1137</v>
      </c>
      <c r="AA8" s="14">
        <v>1155</v>
      </c>
      <c r="AB8" s="25">
        <v>1156</v>
      </c>
      <c r="AC8" s="25">
        <v>1170</v>
      </c>
      <c r="AD8" s="25">
        <v>1160</v>
      </c>
      <c r="AE8" s="25">
        <v>1121</v>
      </c>
      <c r="AF8" s="32">
        <v>1122</v>
      </c>
      <c r="AG8" s="39">
        <v>841</v>
      </c>
      <c r="AH8" s="39">
        <v>880</v>
      </c>
      <c r="AI8" s="36">
        <v>930</v>
      </c>
    </row>
    <row r="9" spans="2:36" ht="30" customHeight="1">
      <c r="B9" s="5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12"/>
      <c r="P9" s="12"/>
      <c r="Q9" s="12"/>
      <c r="R9" s="12" t="s">
        <v>0</v>
      </c>
      <c r="S9" s="12"/>
      <c r="T9" s="12"/>
      <c r="U9" s="12"/>
      <c r="V9" s="12"/>
      <c r="W9" s="12"/>
      <c r="X9" s="14"/>
      <c r="Y9" s="14"/>
      <c r="Z9" s="14"/>
      <c r="AA9" s="14"/>
      <c r="AB9" s="25"/>
      <c r="AC9" s="25"/>
      <c r="AD9" s="25"/>
      <c r="AE9" s="25"/>
      <c r="AF9" s="32"/>
      <c r="AG9" s="39"/>
      <c r="AH9" s="39"/>
      <c r="AJ9" s="44"/>
    </row>
    <row r="10" spans="2:35" ht="15">
      <c r="B10" s="6" t="s">
        <v>1</v>
      </c>
      <c r="C10" s="12">
        <v>2108</v>
      </c>
      <c r="D10" s="12">
        <v>1919</v>
      </c>
      <c r="E10" s="12">
        <v>1699</v>
      </c>
      <c r="F10" s="12">
        <v>1533</v>
      </c>
      <c r="G10" s="12">
        <v>1163</v>
      </c>
      <c r="H10" s="12">
        <v>879</v>
      </c>
      <c r="I10" s="12">
        <v>382</v>
      </c>
      <c r="J10" s="12">
        <v>390</v>
      </c>
      <c r="K10" s="12">
        <v>443</v>
      </c>
      <c r="L10" s="12">
        <v>575</v>
      </c>
      <c r="M10" s="12">
        <v>515</v>
      </c>
      <c r="N10" s="12">
        <v>577</v>
      </c>
      <c r="O10" s="12">
        <v>217</v>
      </c>
      <c r="P10" s="12">
        <v>426</v>
      </c>
      <c r="Q10" s="12">
        <v>540</v>
      </c>
      <c r="R10" s="12">
        <v>558</v>
      </c>
      <c r="S10" s="12">
        <v>344</v>
      </c>
      <c r="T10" s="12">
        <v>386</v>
      </c>
      <c r="U10" s="12">
        <v>295</v>
      </c>
      <c r="V10" s="12">
        <v>300</v>
      </c>
      <c r="W10" s="12">
        <v>215</v>
      </c>
      <c r="X10" s="14">
        <v>224</v>
      </c>
      <c r="Y10" s="7">
        <v>277</v>
      </c>
      <c r="Z10" s="14">
        <v>197</v>
      </c>
      <c r="AA10" s="14">
        <v>189</v>
      </c>
      <c r="AB10" s="25">
        <v>178</v>
      </c>
      <c r="AC10" s="25">
        <v>188</v>
      </c>
      <c r="AD10" s="25">
        <v>184</v>
      </c>
      <c r="AE10" s="25">
        <v>171</v>
      </c>
      <c r="AF10" s="32">
        <v>177</v>
      </c>
      <c r="AG10" s="39">
        <v>147</v>
      </c>
      <c r="AH10" s="39">
        <v>157</v>
      </c>
      <c r="AI10" s="36">
        <v>158</v>
      </c>
    </row>
    <row r="11" spans="2:35" ht="15">
      <c r="B11" s="6" t="s">
        <v>9</v>
      </c>
      <c r="C11" s="22">
        <f>C10/7175.2*1000</f>
        <v>293.78972014717357</v>
      </c>
      <c r="D11" s="22">
        <f>D10/7271.4*1000</f>
        <v>263.9106636961245</v>
      </c>
      <c r="E11" s="22">
        <f>E10/7382.1*1000</f>
        <v>230.1513119573021</v>
      </c>
      <c r="F11" s="22">
        <f>F10/7494.8*1000</f>
        <v>204.5418156588568</v>
      </c>
      <c r="G11" s="22">
        <f>G10/7596.6*1000</f>
        <v>153.09480557091328</v>
      </c>
      <c r="H11" s="22">
        <f>H10/7684.9*1000</f>
        <v>114.38014808260355</v>
      </c>
      <c r="I11" s="22">
        <f>I10/7763*1000</f>
        <v>49.20778049723045</v>
      </c>
      <c r="J11" s="22">
        <f>J10/7838.3*1000</f>
        <v>49.75568681984613</v>
      </c>
      <c r="K11" s="22">
        <f>K10/7913*1000</f>
        <v>55.98382408694554</v>
      </c>
      <c r="L11" s="22">
        <f>L10/7991.1*1000</f>
        <v>71.95504999311734</v>
      </c>
      <c r="M11" s="22">
        <f>M10/8073.6*1000</f>
        <v>63.7881490289338</v>
      </c>
      <c r="N11" s="22">
        <f>N10/8152.9*1000</f>
        <v>70.7723632081836</v>
      </c>
      <c r="O11" s="22">
        <f>O10/8230.3*1000</f>
        <v>26.365989089097603</v>
      </c>
      <c r="P11" s="22">
        <f>P10/8309.2*1000</f>
        <v>51.26847349925384</v>
      </c>
      <c r="Q11" s="22">
        <f>Q10/8398.3*1000</f>
        <v>64.2987271233464</v>
      </c>
      <c r="R11" s="22">
        <f>R10/8500.3*1000</f>
        <v>65.64474195028411</v>
      </c>
      <c r="S11" s="22">
        <f>S10/8609.6*1000</f>
        <v>39.95539862479093</v>
      </c>
      <c r="T11" s="22">
        <f>T10/8723*1000</f>
        <v>44.25083113607704</v>
      </c>
      <c r="U11" s="22">
        <f>U10/8838.5*1000</f>
        <v>33.37670419188776</v>
      </c>
      <c r="V11" s="22">
        <f>V10/8947.3*1000</f>
        <v>33.5296681680507</v>
      </c>
      <c r="W11" s="22">
        <f>W10/9054.3*1000</f>
        <v>23.745623626343285</v>
      </c>
      <c r="X11" s="23">
        <f>X10/9173.1*1000</f>
        <v>24.4192257797255</v>
      </c>
      <c r="Y11" s="22">
        <f>Y10/9295.8*1000</f>
        <v>29.79840358011145</v>
      </c>
      <c r="Z11" s="23">
        <f>Z10/9416.8*1000</f>
        <v>20.92005776909354</v>
      </c>
      <c r="AA11" s="23">
        <f>AA10/9535.1*1000</f>
        <v>19.821501609841533</v>
      </c>
      <c r="AB11" s="26">
        <v>19</v>
      </c>
      <c r="AC11" s="26">
        <v>20</v>
      </c>
      <c r="AD11" s="26">
        <v>19</v>
      </c>
      <c r="AE11" s="26">
        <v>17</v>
      </c>
      <c r="AF11" s="33">
        <v>18</v>
      </c>
      <c r="AG11" s="40">
        <v>14.739649657578886</v>
      </c>
      <c r="AH11" s="40">
        <v>15.672103655493222</v>
      </c>
      <c r="AI11" s="36">
        <v>16</v>
      </c>
    </row>
    <row r="12" spans="2:35" ht="15">
      <c r="B12" s="6" t="s">
        <v>4</v>
      </c>
      <c r="C12" s="7">
        <v>738</v>
      </c>
      <c r="D12" s="7">
        <v>715</v>
      </c>
      <c r="E12" s="7">
        <v>648</v>
      </c>
      <c r="F12" s="7">
        <v>553</v>
      </c>
      <c r="G12" s="7">
        <v>447</v>
      </c>
      <c r="H12" s="7">
        <v>447</v>
      </c>
      <c r="I12" s="7">
        <v>335</v>
      </c>
      <c r="J12" s="7">
        <v>459</v>
      </c>
      <c r="K12" s="7">
        <v>313</v>
      </c>
      <c r="L12" s="7">
        <v>342</v>
      </c>
      <c r="M12" s="7">
        <v>393</v>
      </c>
      <c r="N12" s="7">
        <v>402</v>
      </c>
      <c r="O12" s="7">
        <v>403</v>
      </c>
      <c r="P12" s="7">
        <v>412</v>
      </c>
      <c r="Q12" s="7">
        <v>435</v>
      </c>
      <c r="R12" s="7">
        <v>496</v>
      </c>
      <c r="S12" s="7">
        <v>531</v>
      </c>
      <c r="T12" s="7">
        <v>584</v>
      </c>
      <c r="U12" s="7">
        <v>642</v>
      </c>
      <c r="V12" s="7">
        <v>697</v>
      </c>
      <c r="W12" s="7">
        <v>742</v>
      </c>
      <c r="X12" s="24">
        <v>779</v>
      </c>
      <c r="Y12" s="7">
        <v>849</v>
      </c>
      <c r="Z12" s="24">
        <v>940</v>
      </c>
      <c r="AA12" s="23">
        <v>966</v>
      </c>
      <c r="AB12" s="27">
        <v>978</v>
      </c>
      <c r="AC12" s="27">
        <v>982</v>
      </c>
      <c r="AD12" s="27">
        <v>976</v>
      </c>
      <c r="AE12" s="27">
        <v>950</v>
      </c>
      <c r="AF12" s="34">
        <v>945</v>
      </c>
      <c r="AG12" s="40">
        <v>694</v>
      </c>
      <c r="AH12" s="40">
        <v>723</v>
      </c>
      <c r="AI12" s="37">
        <v>772</v>
      </c>
    </row>
    <row r="13" spans="2:35" ht="15">
      <c r="B13" s="20" t="s">
        <v>9</v>
      </c>
      <c r="C13" s="23">
        <f>C12/7175.2*1000</f>
        <v>102.854275839001</v>
      </c>
      <c r="D13" s="23">
        <f>D12/7271.4*1000</f>
        <v>98.3304453062684</v>
      </c>
      <c r="E13" s="23">
        <f>E12/7382.1*1000</f>
        <v>87.77990002844719</v>
      </c>
      <c r="F13" s="23">
        <f>F12/7494.8*1000</f>
        <v>73.78449058013555</v>
      </c>
      <c r="G13" s="23">
        <f>G12/7596.6*1000</f>
        <v>58.842113577126604</v>
      </c>
      <c r="H13" s="23">
        <f>H12/7684.9*1000</f>
        <v>58.16601387135812</v>
      </c>
      <c r="I13" s="23">
        <f>I12/7763*1000</f>
        <v>43.15342006956074</v>
      </c>
      <c r="J13" s="23">
        <f>J12/7838.3*1000</f>
        <v>58.5586160264343</v>
      </c>
      <c r="K13" s="23">
        <f>K12/7913*1000</f>
        <v>39.55516239100214</v>
      </c>
      <c r="L13" s="23">
        <f>L12/7991.1*1000</f>
        <v>42.7976123437324</v>
      </c>
      <c r="M13" s="23">
        <f>M12/8073.6*1000</f>
        <v>48.67717003567182</v>
      </c>
      <c r="N13" s="23">
        <f>N12/8152.9*1000</f>
        <v>49.30760833568424</v>
      </c>
      <c r="O13" s="23">
        <f>O12/8230.3*1000</f>
        <v>48.96540830832412</v>
      </c>
      <c r="P13" s="23">
        <f>P12/8309.2*1000</f>
        <v>49.58359408848023</v>
      </c>
      <c r="Q13" s="23">
        <f>Q12/8398.3*1000</f>
        <v>51.796196849362374</v>
      </c>
      <c r="R13" s="23">
        <f>R12/8500.3*1000</f>
        <v>58.35088173358588</v>
      </c>
      <c r="S13" s="23">
        <f>S12/8609.6*1000</f>
        <v>61.67533915629065</v>
      </c>
      <c r="T13" s="23">
        <f>T12/8723*1000</f>
        <v>66.94944399862433</v>
      </c>
      <c r="U13" s="23">
        <f>U12/8838.5*1000</f>
        <v>72.63675963115914</v>
      </c>
      <c r="V13" s="23">
        <f>V12/8947.3*1000</f>
        <v>77.9005957104378</v>
      </c>
      <c r="W13" s="23">
        <f>W12/9054.3*1000</f>
        <v>81.95001270114753</v>
      </c>
      <c r="X13" s="23">
        <f>X12/9173.1*1000</f>
        <v>84.92221822502752</v>
      </c>
      <c r="Y13" s="23">
        <f>Y12/9295.8*1000</f>
        <v>91.33156909572065</v>
      </c>
      <c r="Z13" s="23">
        <f>Z12/9416.8*1000</f>
        <v>99.82159544643616</v>
      </c>
      <c r="AA13" s="23">
        <f>AA12/9535.1*1000</f>
        <v>101.30989711696783</v>
      </c>
      <c r="AB13" s="26">
        <v>103</v>
      </c>
      <c r="AC13" s="26">
        <v>102</v>
      </c>
      <c r="AD13" s="26">
        <v>100</v>
      </c>
      <c r="AE13" s="26">
        <v>97</v>
      </c>
      <c r="AF13" s="33">
        <v>95</v>
      </c>
      <c r="AG13" s="40">
        <v>69.58718953986224</v>
      </c>
      <c r="AH13" s="40">
        <v>72.17153466829045</v>
      </c>
      <c r="AI13" s="37">
        <v>76</v>
      </c>
    </row>
    <row r="14" spans="2:35" ht="45.75" thickBot="1">
      <c r="B14" s="30" t="s">
        <v>10</v>
      </c>
      <c r="C14" s="21">
        <f>C12/C8*100</f>
        <v>25.931131412508783</v>
      </c>
      <c r="D14" s="21">
        <f aca="true" t="shared" si="0" ref="D14:AA14">D12/D8*100</f>
        <v>27.145026575550496</v>
      </c>
      <c r="E14" s="21">
        <f t="shared" si="0"/>
        <v>27.609714529186196</v>
      </c>
      <c r="F14" s="21">
        <f t="shared" si="0"/>
        <v>26.51006711409396</v>
      </c>
      <c r="G14" s="21">
        <f t="shared" si="0"/>
        <v>27.763975155279503</v>
      </c>
      <c r="H14" s="21">
        <f t="shared" si="0"/>
        <v>33.710407239819006</v>
      </c>
      <c r="I14" s="21">
        <f t="shared" si="0"/>
        <v>46.72245467224547</v>
      </c>
      <c r="J14" s="21">
        <f t="shared" si="0"/>
        <v>54.06360424028268</v>
      </c>
      <c r="K14" s="21">
        <f t="shared" si="0"/>
        <v>41.4021164021164</v>
      </c>
      <c r="L14" s="21">
        <f t="shared" si="0"/>
        <v>37.29552889858233</v>
      </c>
      <c r="M14" s="21">
        <f t="shared" si="0"/>
        <v>43.281938325991185</v>
      </c>
      <c r="N14" s="21">
        <f t="shared" si="0"/>
        <v>41.062308478038815</v>
      </c>
      <c r="O14" s="21">
        <f t="shared" si="0"/>
        <v>65</v>
      </c>
      <c r="P14" s="21">
        <f t="shared" si="0"/>
        <v>49.16467780429594</v>
      </c>
      <c r="Q14" s="21">
        <f t="shared" si="0"/>
        <v>44.61538461538462</v>
      </c>
      <c r="R14" s="21">
        <f t="shared" si="0"/>
        <v>47.05882352941176</v>
      </c>
      <c r="S14" s="21">
        <f t="shared" si="0"/>
        <v>60.68571428571429</v>
      </c>
      <c r="T14" s="21">
        <f t="shared" si="0"/>
        <v>60.20618556701031</v>
      </c>
      <c r="U14" s="21">
        <f t="shared" si="0"/>
        <v>68.51654215581644</v>
      </c>
      <c r="V14" s="21">
        <f t="shared" si="0"/>
        <v>69.90972918756269</v>
      </c>
      <c r="W14" s="21">
        <f t="shared" si="0"/>
        <v>77.53396029258099</v>
      </c>
      <c r="X14" s="21">
        <f t="shared" si="0"/>
        <v>77.66699900299102</v>
      </c>
      <c r="Y14" s="21">
        <f t="shared" si="0"/>
        <v>78.90334572490706</v>
      </c>
      <c r="Z14" s="21">
        <f t="shared" si="0"/>
        <v>82.67370272647318</v>
      </c>
      <c r="AA14" s="21">
        <f t="shared" si="0"/>
        <v>83.63636363636363</v>
      </c>
      <c r="AB14" s="28">
        <v>85</v>
      </c>
      <c r="AC14" s="28">
        <v>84</v>
      </c>
      <c r="AD14" s="28">
        <v>84</v>
      </c>
      <c r="AE14" s="28">
        <v>85</v>
      </c>
      <c r="AF14" s="35">
        <v>84</v>
      </c>
      <c r="AG14" s="41">
        <v>83</v>
      </c>
      <c r="AH14" s="41">
        <v>82</v>
      </c>
      <c r="AI14" s="45">
        <v>83</v>
      </c>
    </row>
    <row r="15" ht="15">
      <c r="AI15" s="46"/>
    </row>
    <row r="16" ht="45" customHeight="1"/>
  </sheetData>
  <sheetProtection/>
  <mergeCells count="1">
    <mergeCell ref="B2:AF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2011-09-15T12:01:03Z</dcterms:created>
  <dcterms:modified xsi:type="dcterms:W3CDTF">2023-09-11T08:31:16Z</dcterms:modified>
  <cp:category/>
  <cp:version/>
  <cp:contentType/>
  <cp:contentStatus/>
</cp:coreProperties>
</file>