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8" activeTab="1"/>
  </bookViews>
  <sheets>
    <sheet name="001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<sst xmlns="http://schemas.openxmlformats.org/spreadsheetml/2006/main" count="195" uniqueCount="36">
  <si>
    <t>Ümumi daxili məhsulun istehsalı</t>
  </si>
  <si>
    <t>Rüblər üzrə ümumi daxili məhsul, cari qiymətlərlə, milyon manatla</t>
  </si>
  <si>
    <t>I rüb</t>
  </si>
  <si>
    <t>II rüb</t>
  </si>
  <si>
    <t>III rüb</t>
  </si>
  <si>
    <t>IV rüb</t>
  </si>
  <si>
    <t>Maliyyə vasitəçilərinin şərti hesablanmış xidmət haqqları (MVŞHXH)</t>
  </si>
  <si>
    <t>Xalis vergilər</t>
  </si>
  <si>
    <t>Ümumi daxili məhsul</t>
  </si>
  <si>
    <t>Ümumi daxili məhsulun istifadəsi</t>
  </si>
  <si>
    <t>Ev təsərrüfatlarının istehlakı</t>
  </si>
  <si>
    <t>Dövlət idarələrinin istehlakı</t>
  </si>
  <si>
    <t>Əsas fondların ümumi yığımı</t>
  </si>
  <si>
    <t>Əsas dövriyyə vəsaitlərinin dəyişməsi</t>
  </si>
  <si>
    <t>Mal və xidmətlərin ixracı</t>
  </si>
  <si>
    <t>Mal və xidmətlərin idxalı</t>
  </si>
  <si>
    <t>Statistik fərq</t>
  </si>
  <si>
    <t>Rüblər üzrə ümumi daxili məhsul, 2005-ci ilin qiymətlərilə, milyon manatla</t>
  </si>
  <si>
    <r>
      <rPr>
        <u val="single"/>
        <sz val="11"/>
        <rFont val="Times New Roman"/>
        <family val="1"/>
      </rPr>
      <t>Qeyd:</t>
    </r>
    <r>
      <rPr>
        <sz val="11"/>
        <rFont val="Times New Roman"/>
        <family val="2"/>
      </rPr>
      <t xml:space="preserve"> Təsbit edilmiş baza ilinin qiymətlərində beynəlxalq metodologiyaya uyğun hesablanmış məlumatlarda iqtisadiyyatın sahələri üzrə əlavə dəyərlərin cəmi və ÜDM-in həcmi arasında bəzi illər üzrə yaranan fərqlər bu göstəricilərin baza ilindəki dəyərlərinin hər birinin müvafiq indekslərdən istifadə olunmaqla ayrı-ayrılıqda ekstrapolyasiya edilməsi ilə bağlıdır. Bu məsələyə dair ətraflı metodoloji izahlar Avrostatın “Handbook on Price and Volume Measures in National Accounts” adlı sənədində (https://unstats.un.org/unsd/nationalaccount/docs/KS-GQ-14-005-EN-N.pdf) verilmişdir.</t>
    </r>
  </si>
  <si>
    <t>Kənd təsərrüfatı, ovçuluq və meşəçilik</t>
  </si>
  <si>
    <t>Balıqçılıq</t>
  </si>
  <si>
    <t>Mədənçıxarma sənayesi və karxanaların işlənməsi</t>
  </si>
  <si>
    <t>Emal sənayesi</t>
  </si>
  <si>
    <t>Elektrik enerjisi, qaz və su təchizatı</t>
  </si>
  <si>
    <t>Tikinti</t>
  </si>
  <si>
    <t>Topdan və pərakəndə ticarət, avtomobillərin, məişət məmulatlarının və şəxsi istifadə əşyalarının təmiri</t>
  </si>
  <si>
    <t>Mehmanxana və restoranlar</t>
  </si>
  <si>
    <t>Nəqliyyat, anbar təsərrüfatı və rabitə</t>
  </si>
  <si>
    <t>Maliyyə vasitəçiliyi</t>
  </si>
  <si>
    <t>Daşınmaz əmlakla əlaqədar əməliyyatlar, icarə və kommersiya fəaliyyəti</t>
  </si>
  <si>
    <t>Dövlət idarəetməsi və müdafiə, məcburi sosial sığorta</t>
  </si>
  <si>
    <t>Təhsil</t>
  </si>
  <si>
    <t>Səhiyyə və sosial xidmətlər</t>
  </si>
  <si>
    <t>Digər kommunal, sosial və fərdi xidmətlər</t>
  </si>
  <si>
    <r>
      <t xml:space="preserve"> </t>
    </r>
    <r>
      <rPr>
        <sz val="11"/>
        <rFont val="Times New Roman"/>
        <family val="2"/>
      </rPr>
      <t>Mehmanxana və restoranlar</t>
    </r>
  </si>
  <si>
    <t>IVrüb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</si>
</sst>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Times New Roman"/>
      <family val="2"/>
    </font>
    <font>
      <sz val="11"/>
      <name val="Times New Roman"/>
      <family val="2"/>
    </font>
    <font>
      <u val="single"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3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0" xfId="0" applyFont="1" applyAlignment="1">
      <alignment/>
    </xf>
    <xf numFmtId="200" fontId="0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200" fontId="2" fillId="0" borderId="0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 indent="1"/>
    </xf>
    <xf numFmtId="0" fontId="2" fillId="33" borderId="13" xfId="0" applyFont="1" applyFill="1" applyBorder="1" applyAlignment="1">
      <alignment horizontal="left" wrapText="1" indent="1"/>
    </xf>
    <xf numFmtId="0" fontId="3" fillId="33" borderId="16" xfId="0" applyFont="1" applyFill="1" applyBorder="1" applyAlignment="1">
      <alignment horizontal="left" wrapText="1" indent="1"/>
    </xf>
    <xf numFmtId="0" fontId="2" fillId="33" borderId="14" xfId="0" applyFont="1" applyFill="1" applyBorder="1" applyAlignment="1">
      <alignment horizontal="left" wrapText="1"/>
    </xf>
    <xf numFmtId="201" fontId="2" fillId="0" borderId="17" xfId="0" applyNumberFormat="1" applyFont="1" applyBorder="1" applyAlignment="1">
      <alignment horizontal="right"/>
    </xf>
    <xf numFmtId="201" fontId="3" fillId="0" borderId="18" xfId="0" applyNumberFormat="1" applyFont="1" applyBorder="1" applyAlignment="1">
      <alignment/>
    </xf>
    <xf numFmtId="201" fontId="3" fillId="0" borderId="19" xfId="0" applyNumberFormat="1" applyFont="1" applyBorder="1" applyAlignment="1">
      <alignment/>
    </xf>
    <xf numFmtId="201" fontId="3" fillId="0" borderId="11" xfId="0" applyNumberFormat="1" applyFont="1" applyBorder="1" applyAlignment="1">
      <alignment horizontal="right"/>
    </xf>
    <xf numFmtId="201" fontId="3" fillId="0" borderId="12" xfId="0" applyNumberFormat="1" applyFont="1" applyBorder="1" applyAlignment="1">
      <alignment horizontal="right"/>
    </xf>
    <xf numFmtId="201" fontId="3" fillId="0" borderId="11" xfId="0" applyNumberFormat="1" applyFont="1" applyBorder="1" applyAlignment="1">
      <alignment/>
    </xf>
    <xf numFmtId="201" fontId="3" fillId="0" borderId="17" xfId="0" applyNumberFormat="1" applyFont="1" applyBorder="1" applyAlignment="1">
      <alignment horizontal="right"/>
    </xf>
    <xf numFmtId="201" fontId="3" fillId="34" borderId="17" xfId="0" applyNumberFormat="1" applyFont="1" applyFill="1" applyBorder="1" applyAlignment="1">
      <alignment horizontal="right"/>
    </xf>
    <xf numFmtId="201" fontId="3" fillId="34" borderId="20" xfId="0" applyNumberFormat="1" applyFont="1" applyFill="1" applyBorder="1" applyAlignment="1">
      <alignment horizontal="right"/>
    </xf>
    <xf numFmtId="201" fontId="3" fillId="0" borderId="17" xfId="0" applyNumberFormat="1" applyFont="1" applyBorder="1" applyAlignment="1">
      <alignment horizontal="right" wrapText="1"/>
    </xf>
    <xf numFmtId="201" fontId="3" fillId="0" borderId="18" xfId="0" applyNumberFormat="1" applyFont="1" applyBorder="1" applyAlignment="1">
      <alignment horizontal="right"/>
    </xf>
    <xf numFmtId="201" fontId="3" fillId="34" borderId="18" xfId="0" applyNumberFormat="1" applyFont="1" applyFill="1" applyBorder="1" applyAlignment="1">
      <alignment horizontal="right"/>
    </xf>
    <xf numFmtId="201" fontId="3" fillId="34" borderId="19" xfId="0" applyNumberFormat="1" applyFont="1" applyFill="1" applyBorder="1" applyAlignment="1">
      <alignment horizontal="right"/>
    </xf>
    <xf numFmtId="201" fontId="3" fillId="0" borderId="18" xfId="0" applyNumberFormat="1" applyFont="1" applyBorder="1" applyAlignment="1">
      <alignment horizontal="right" wrapText="1"/>
    </xf>
    <xf numFmtId="201" fontId="3" fillId="34" borderId="18" xfId="0" applyNumberFormat="1" applyFont="1" applyFill="1" applyBorder="1" applyAlignment="1">
      <alignment horizontal="right" wrapText="1"/>
    </xf>
    <xf numFmtId="201" fontId="3" fillId="34" borderId="19" xfId="0" applyNumberFormat="1" applyFont="1" applyFill="1" applyBorder="1" applyAlignment="1">
      <alignment horizontal="right" wrapText="1"/>
    </xf>
    <xf numFmtId="201" fontId="0" fillId="0" borderId="18" xfId="0" applyNumberFormat="1" applyFont="1" applyBorder="1" applyAlignment="1">
      <alignment horizontal="right" wrapText="1"/>
    </xf>
    <xf numFmtId="201" fontId="2" fillId="0" borderId="11" xfId="0" applyNumberFormat="1" applyFont="1" applyBorder="1" applyAlignment="1">
      <alignment horizontal="right" vertical="center" wrapText="1"/>
    </xf>
    <xf numFmtId="201" fontId="3" fillId="0" borderId="21" xfId="0" applyNumberFormat="1" applyFont="1" applyBorder="1" applyAlignment="1">
      <alignment/>
    </xf>
    <xf numFmtId="201" fontId="0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01" fontId="3" fillId="33" borderId="17" xfId="0" applyNumberFormat="1" applyFont="1" applyFill="1" applyBorder="1" applyAlignment="1">
      <alignment horizontal="right" wrapText="1"/>
    </xf>
    <xf numFmtId="201" fontId="3" fillId="33" borderId="18" xfId="0" applyNumberFormat="1" applyFont="1" applyFill="1" applyBorder="1" applyAlignment="1">
      <alignment horizontal="right" wrapText="1"/>
    </xf>
    <xf numFmtId="201" fontId="3" fillId="33" borderId="17" xfId="0" applyNumberFormat="1" applyFont="1" applyFill="1" applyBorder="1" applyAlignment="1">
      <alignment vertical="center"/>
    </xf>
    <xf numFmtId="201" fontId="3" fillId="33" borderId="20" xfId="0" applyNumberFormat="1" applyFont="1" applyFill="1" applyBorder="1" applyAlignment="1">
      <alignment vertical="center"/>
    </xf>
    <xf numFmtId="201" fontId="3" fillId="33" borderId="24" xfId="0" applyNumberFormat="1" applyFont="1" applyFill="1" applyBorder="1" applyAlignment="1">
      <alignment vertical="center"/>
    </xf>
    <xf numFmtId="201" fontId="3" fillId="0" borderId="17" xfId="0" applyNumberFormat="1" applyFont="1" applyBorder="1" applyAlignment="1">
      <alignment horizontal="right" vertical="center"/>
    </xf>
    <xf numFmtId="201" fontId="3" fillId="33" borderId="18" xfId="0" applyNumberFormat="1" applyFont="1" applyFill="1" applyBorder="1" applyAlignment="1">
      <alignment vertical="center"/>
    </xf>
    <xf numFmtId="201" fontId="3" fillId="33" borderId="19" xfId="0" applyNumberFormat="1" applyFont="1" applyFill="1" applyBorder="1" applyAlignment="1">
      <alignment vertical="center"/>
    </xf>
    <xf numFmtId="201" fontId="3" fillId="33" borderId="25" xfId="0" applyNumberFormat="1" applyFont="1" applyFill="1" applyBorder="1" applyAlignment="1">
      <alignment vertical="center"/>
    </xf>
    <xf numFmtId="201" fontId="3" fillId="0" borderId="18" xfId="0" applyNumberFormat="1" applyFont="1" applyBorder="1" applyAlignment="1">
      <alignment horizontal="right" vertical="center"/>
    </xf>
    <xf numFmtId="201" fontId="3" fillId="33" borderId="18" xfId="0" applyNumberFormat="1" applyFont="1" applyFill="1" applyBorder="1" applyAlignment="1">
      <alignment horizontal="right"/>
    </xf>
    <xf numFmtId="201" fontId="3" fillId="33" borderId="19" xfId="0" applyNumberFormat="1" applyFont="1" applyFill="1" applyBorder="1" applyAlignment="1">
      <alignment horizontal="right"/>
    </xf>
    <xf numFmtId="201" fontId="3" fillId="33" borderId="25" xfId="0" applyNumberFormat="1" applyFont="1" applyFill="1" applyBorder="1" applyAlignment="1">
      <alignment horizontal="right"/>
    </xf>
    <xf numFmtId="201" fontId="2" fillId="34" borderId="11" xfId="0" applyNumberFormat="1" applyFont="1" applyFill="1" applyBorder="1" applyAlignment="1">
      <alignment vertical="center"/>
    </xf>
    <xf numFmtId="201" fontId="2" fillId="0" borderId="18" xfId="0" applyNumberFormat="1" applyFont="1" applyBorder="1" applyAlignment="1">
      <alignment horizontal="right"/>
    </xf>
    <xf numFmtId="201" fontId="2" fillId="0" borderId="21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201" fontId="3" fillId="33" borderId="20" xfId="0" applyNumberFormat="1" applyFont="1" applyFill="1" applyBorder="1" applyAlignment="1">
      <alignment horizontal="right" wrapText="1"/>
    </xf>
    <xf numFmtId="201" fontId="3" fillId="33" borderId="19" xfId="0" applyNumberFormat="1" applyFont="1" applyFill="1" applyBorder="1" applyAlignment="1">
      <alignment horizontal="right" wrapText="1"/>
    </xf>
    <xf numFmtId="201" fontId="3" fillId="0" borderId="18" xfId="0" applyNumberFormat="1" applyFont="1" applyBorder="1" applyAlignment="1">
      <alignment wrapText="1"/>
    </xf>
    <xf numFmtId="201" fontId="3" fillId="33" borderId="18" xfId="0" applyNumberFormat="1" applyFont="1" applyFill="1" applyBorder="1" applyAlignment="1">
      <alignment wrapText="1"/>
    </xf>
    <xf numFmtId="201" fontId="3" fillId="33" borderId="19" xfId="0" applyNumberFormat="1" applyFont="1" applyFill="1" applyBorder="1" applyAlignment="1">
      <alignment wrapText="1"/>
    </xf>
    <xf numFmtId="201" fontId="3" fillId="0" borderId="27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201" fontId="2" fillId="34" borderId="12" xfId="0" applyNumberFormat="1" applyFont="1" applyFill="1" applyBorder="1" applyAlignment="1">
      <alignment vertical="center"/>
    </xf>
    <xf numFmtId="201" fontId="0" fillId="33" borderId="18" xfId="0" applyNumberFormat="1" applyFont="1" applyFill="1" applyBorder="1" applyAlignment="1">
      <alignment/>
    </xf>
    <xf numFmtId="201" fontId="0" fillId="33" borderId="19" xfId="0" applyNumberFormat="1" applyFont="1" applyFill="1" applyBorder="1" applyAlignment="1">
      <alignment/>
    </xf>
    <xf numFmtId="201" fontId="3" fillId="33" borderId="18" xfId="0" applyNumberFormat="1" applyFont="1" applyFill="1" applyBorder="1" applyAlignment="1">
      <alignment/>
    </xf>
    <xf numFmtId="201" fontId="3" fillId="33" borderId="19" xfId="0" applyNumberFormat="1" applyFont="1" applyFill="1" applyBorder="1" applyAlignment="1">
      <alignment/>
    </xf>
    <xf numFmtId="201" fontId="0" fillId="33" borderId="17" xfId="0" applyNumberFormat="1" applyFont="1" applyFill="1" applyBorder="1" applyAlignment="1">
      <alignment horizontal="right" wrapText="1"/>
    </xf>
    <xf numFmtId="201" fontId="3" fillId="0" borderId="28" xfId="0" applyNumberFormat="1" applyFont="1" applyBorder="1" applyAlignment="1">
      <alignment horizontal="right" wrapText="1"/>
    </xf>
    <xf numFmtId="201" fontId="0" fillId="33" borderId="18" xfId="0" applyNumberFormat="1" applyFont="1" applyFill="1" applyBorder="1" applyAlignment="1">
      <alignment horizontal="right" wrapText="1"/>
    </xf>
    <xf numFmtId="201" fontId="3" fillId="0" borderId="21" xfId="0" applyNumberFormat="1" applyFont="1" applyBorder="1" applyAlignment="1">
      <alignment horizontal="right" wrapText="1"/>
    </xf>
    <xf numFmtId="201" fontId="3" fillId="0" borderId="18" xfId="0" applyNumberFormat="1" applyFont="1" applyBorder="1" applyAlignment="1">
      <alignment horizontal="right" vertical="center" wrapText="1"/>
    </xf>
    <xf numFmtId="201" fontId="3" fillId="33" borderId="18" xfId="0" applyNumberFormat="1" applyFont="1" applyFill="1" applyBorder="1" applyAlignment="1">
      <alignment horizontal="right" vertical="center" wrapText="1"/>
    </xf>
    <xf numFmtId="201" fontId="3" fillId="34" borderId="18" xfId="0" applyNumberFormat="1" applyFont="1" applyFill="1" applyBorder="1" applyAlignment="1">
      <alignment horizontal="right" vertical="center"/>
    </xf>
    <xf numFmtId="201" fontId="3" fillId="34" borderId="18" xfId="0" applyNumberFormat="1" applyFont="1" applyFill="1" applyBorder="1" applyAlignment="1">
      <alignment/>
    </xf>
    <xf numFmtId="201" fontId="3" fillId="34" borderId="19" xfId="0" applyNumberFormat="1" applyFont="1" applyFill="1" applyBorder="1" applyAlignment="1">
      <alignment/>
    </xf>
    <xf numFmtId="201" fontId="0" fillId="0" borderId="18" xfId="0" applyNumberFormat="1" applyFont="1" applyBorder="1" applyAlignment="1">
      <alignment wrapText="1"/>
    </xf>
    <xf numFmtId="201" fontId="0" fillId="33" borderId="18" xfId="0" applyNumberFormat="1" applyFont="1" applyFill="1" applyBorder="1" applyAlignment="1">
      <alignment wrapText="1"/>
    </xf>
    <xf numFmtId="201" fontId="3" fillId="0" borderId="21" xfId="0" applyNumberFormat="1" applyFont="1" applyBorder="1" applyAlignment="1">
      <alignment wrapText="1"/>
    </xf>
    <xf numFmtId="201" fontId="35" fillId="33" borderId="11" xfId="0" applyNumberFormat="1" applyFont="1" applyFill="1" applyBorder="1" applyAlignment="1">
      <alignment horizontal="right" vertical="center" wrapText="1"/>
    </xf>
    <xf numFmtId="201" fontId="2" fillId="0" borderId="29" xfId="0" applyNumberFormat="1" applyFont="1" applyBorder="1" applyAlignment="1">
      <alignment horizontal="right"/>
    </xf>
    <xf numFmtId="201" fontId="3" fillId="0" borderId="29" xfId="0" applyNumberFormat="1" applyFont="1" applyBorder="1" applyAlignment="1">
      <alignment/>
    </xf>
    <xf numFmtId="201" fontId="3" fillId="0" borderId="30" xfId="0" applyNumberFormat="1" applyFont="1" applyBorder="1" applyAlignment="1">
      <alignment horizontal="right"/>
    </xf>
    <xf numFmtId="201" fontId="3" fillId="0" borderId="23" xfId="0" applyNumberFormat="1" applyFont="1" applyBorder="1" applyAlignment="1">
      <alignment horizontal="right"/>
    </xf>
    <xf numFmtId="201" fontId="3" fillId="33" borderId="17" xfId="0" applyNumberFormat="1" applyFont="1" applyFill="1" applyBorder="1" applyAlignment="1">
      <alignment vertical="center" wrapText="1"/>
    </xf>
    <xf numFmtId="201" fontId="3" fillId="33" borderId="28" xfId="0" applyNumberFormat="1" applyFont="1" applyFill="1" applyBorder="1" applyAlignment="1">
      <alignment vertical="center"/>
    </xf>
    <xf numFmtId="201" fontId="3" fillId="33" borderId="18" xfId="0" applyNumberFormat="1" applyFont="1" applyFill="1" applyBorder="1" applyAlignment="1">
      <alignment vertical="center" wrapText="1"/>
    </xf>
    <xf numFmtId="201" fontId="3" fillId="33" borderId="21" xfId="0" applyNumberFormat="1" applyFont="1" applyFill="1" applyBorder="1" applyAlignment="1">
      <alignment vertical="center"/>
    </xf>
    <xf numFmtId="201" fontId="3" fillId="33" borderId="21" xfId="0" applyNumberFormat="1" applyFont="1" applyFill="1" applyBorder="1" applyAlignment="1">
      <alignment horizontal="right"/>
    </xf>
    <xf numFmtId="201" fontId="3" fillId="33" borderId="31" xfId="0" applyNumberFormat="1" applyFont="1" applyFill="1" applyBorder="1" applyAlignment="1">
      <alignment vertical="center" wrapText="1"/>
    </xf>
    <xf numFmtId="201" fontId="3" fillId="33" borderId="25" xfId="0" applyNumberFormat="1" applyFont="1" applyFill="1" applyBorder="1" applyAlignment="1">
      <alignment/>
    </xf>
    <xf numFmtId="201" fontId="0" fillId="33" borderId="21" xfId="0" applyNumberFormat="1" applyFont="1" applyFill="1" applyBorder="1" applyAlignment="1">
      <alignment/>
    </xf>
    <xf numFmtId="201" fontId="3" fillId="33" borderId="21" xfId="0" applyNumberFormat="1" applyFont="1" applyFill="1" applyBorder="1" applyAlignment="1">
      <alignment/>
    </xf>
    <xf numFmtId="201" fontId="2" fillId="33" borderId="11" xfId="0" applyNumberFormat="1" applyFont="1" applyFill="1" applyBorder="1" applyAlignment="1">
      <alignment vertical="center" wrapText="1"/>
    </xf>
    <xf numFmtId="201" fontId="2" fillId="34" borderId="23" xfId="0" applyNumberFormat="1" applyFont="1" applyFill="1" applyBorder="1" applyAlignment="1">
      <alignment vertical="center"/>
    </xf>
    <xf numFmtId="201" fontId="3" fillId="33" borderId="32" xfId="0" applyNumberFormat="1" applyFont="1" applyFill="1" applyBorder="1" applyAlignment="1">
      <alignment vertical="center" wrapText="1"/>
    </xf>
    <xf numFmtId="201" fontId="3" fillId="33" borderId="0" xfId="0" applyNumberFormat="1" applyFont="1" applyFill="1" applyAlignment="1">
      <alignment vertical="center"/>
    </xf>
    <xf numFmtId="201" fontId="3" fillId="0" borderId="33" xfId="0" applyNumberFormat="1" applyFont="1" applyBorder="1" applyAlignment="1">
      <alignment horizontal="right" wrapText="1"/>
    </xf>
    <xf numFmtId="201" fontId="3" fillId="33" borderId="33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201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201" fontId="3" fillId="34" borderId="18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201" fontId="3" fillId="34" borderId="17" xfId="0" applyNumberFormat="1" applyFont="1" applyFill="1" applyBorder="1" applyAlignment="1">
      <alignment vertical="center"/>
    </xf>
    <xf numFmtId="201" fontId="3" fillId="34" borderId="18" xfId="0" applyNumberFormat="1" applyFont="1" applyFill="1" applyBorder="1" applyAlignment="1">
      <alignment vertical="center"/>
    </xf>
    <xf numFmtId="201" fontId="3" fillId="34" borderId="1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0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762375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762375" y="1285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8" name="Line 8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9" name="Line 9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2</xdr:col>
      <xdr:colOff>0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762375" y="214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1" name="Line 16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2" name="Line 1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3" name="Line 18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4" name="Line 1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5" name="Line 20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6" name="Line 2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7" name="Line 2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8" name="Line 2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9" name="Line 24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0" name="Line 2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1" name="Line 26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2" name="Line 2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3" name="Line 28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4" name="Line 2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5" name="Line 30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6" name="Line 3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7" name="Line 32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8" name="Line 3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9" name="Line 3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0" name="Line 3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38100</xdr:colOff>
      <xdr:row>7</xdr:row>
      <xdr:rowOff>0</xdr:rowOff>
    </xdr:to>
    <xdr:sp>
      <xdr:nvSpPr>
        <xdr:cNvPr id="31" name="Line 41"/>
        <xdr:cNvSpPr>
          <a:spLocks/>
        </xdr:cNvSpPr>
      </xdr:nvSpPr>
      <xdr:spPr>
        <a:xfrm flipV="1">
          <a:off x="409575" y="147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2" name="Line 42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3" name="Line 43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4" name="Line 44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0</xdr:rowOff>
    </xdr:from>
    <xdr:to>
      <xdr:col>1</xdr:col>
      <xdr:colOff>95250</xdr:colOff>
      <xdr:row>11</xdr:row>
      <xdr:rowOff>0</xdr:rowOff>
    </xdr:to>
    <xdr:sp>
      <xdr:nvSpPr>
        <xdr:cNvPr id="35" name="Line 45"/>
        <xdr:cNvSpPr>
          <a:spLocks/>
        </xdr:cNvSpPr>
      </xdr:nvSpPr>
      <xdr:spPr>
        <a:xfrm>
          <a:off x="457200" y="2162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6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7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8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39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40" name="Line 1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1" name="Line 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2" name="Line 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3" name="Line 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0</xdr:colOff>
      <xdr:row>8</xdr:row>
      <xdr:rowOff>161925</xdr:rowOff>
    </xdr:to>
    <xdr:sp>
      <xdr:nvSpPr>
        <xdr:cNvPr id="44" name="Line 5"/>
        <xdr:cNvSpPr>
          <a:spLocks/>
        </xdr:cNvSpPr>
      </xdr:nvSpPr>
      <xdr:spPr>
        <a:xfrm>
          <a:off x="3762375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45" name="Line 6"/>
        <xdr:cNvSpPr>
          <a:spLocks/>
        </xdr:cNvSpPr>
      </xdr:nvSpPr>
      <xdr:spPr>
        <a:xfrm flipV="1">
          <a:off x="3762375" y="1285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46" name="Line 7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47" name="Line 8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48" name="Line 9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2</xdr:col>
      <xdr:colOff>0</xdr:colOff>
      <xdr:row>10</xdr:row>
      <xdr:rowOff>161925</xdr:rowOff>
    </xdr:to>
    <xdr:sp>
      <xdr:nvSpPr>
        <xdr:cNvPr id="49" name="Line 10"/>
        <xdr:cNvSpPr>
          <a:spLocks/>
        </xdr:cNvSpPr>
      </xdr:nvSpPr>
      <xdr:spPr>
        <a:xfrm>
          <a:off x="3762375" y="214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50" name="Line 16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1" name="Line 1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2" name="Line 18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3" name="Line 1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54" name="Line 20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5" name="Line 2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6" name="Line 2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7" name="Line 2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58" name="Line 24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9" name="Line 2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0" name="Line 26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1" name="Line 2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62" name="Line 28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3" name="Line 2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4" name="Line 30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5" name="Line 3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66" name="Line 32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7" name="Line 3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8" name="Line 3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9" name="Line 3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38100</xdr:colOff>
      <xdr:row>7</xdr:row>
      <xdr:rowOff>0</xdr:rowOff>
    </xdr:to>
    <xdr:sp>
      <xdr:nvSpPr>
        <xdr:cNvPr id="70" name="Line 41"/>
        <xdr:cNvSpPr>
          <a:spLocks/>
        </xdr:cNvSpPr>
      </xdr:nvSpPr>
      <xdr:spPr>
        <a:xfrm flipV="1">
          <a:off x="409575" y="147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71" name="Line 42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72" name="Line 43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73" name="Line 44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0</xdr:rowOff>
    </xdr:from>
    <xdr:to>
      <xdr:col>1</xdr:col>
      <xdr:colOff>95250</xdr:colOff>
      <xdr:row>11</xdr:row>
      <xdr:rowOff>0</xdr:rowOff>
    </xdr:to>
    <xdr:sp>
      <xdr:nvSpPr>
        <xdr:cNvPr id="74" name="Line 45"/>
        <xdr:cNvSpPr>
          <a:spLocks/>
        </xdr:cNvSpPr>
      </xdr:nvSpPr>
      <xdr:spPr>
        <a:xfrm>
          <a:off x="457200" y="2162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5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6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7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78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79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0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1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82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3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4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5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86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87" name="Line 1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88" name="Line 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89" name="Line 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90" name="Line 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0</xdr:colOff>
      <xdr:row>8</xdr:row>
      <xdr:rowOff>161925</xdr:rowOff>
    </xdr:to>
    <xdr:sp>
      <xdr:nvSpPr>
        <xdr:cNvPr id="91" name="Line 5"/>
        <xdr:cNvSpPr>
          <a:spLocks/>
        </xdr:cNvSpPr>
      </xdr:nvSpPr>
      <xdr:spPr>
        <a:xfrm>
          <a:off x="3762375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92" name="Line 6"/>
        <xdr:cNvSpPr>
          <a:spLocks/>
        </xdr:cNvSpPr>
      </xdr:nvSpPr>
      <xdr:spPr>
        <a:xfrm flipV="1">
          <a:off x="3762375" y="1285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93" name="Line 7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94" name="Line 8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95" name="Line 9"/>
        <xdr:cNvSpPr>
          <a:spLocks/>
        </xdr:cNvSpPr>
      </xdr:nvSpPr>
      <xdr:spPr>
        <a:xfrm>
          <a:off x="37623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2</xdr:col>
      <xdr:colOff>0</xdr:colOff>
      <xdr:row>10</xdr:row>
      <xdr:rowOff>161925</xdr:rowOff>
    </xdr:to>
    <xdr:sp>
      <xdr:nvSpPr>
        <xdr:cNvPr id="96" name="Line 10"/>
        <xdr:cNvSpPr>
          <a:spLocks/>
        </xdr:cNvSpPr>
      </xdr:nvSpPr>
      <xdr:spPr>
        <a:xfrm>
          <a:off x="3762375" y="214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97" name="Line 16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98" name="Line 1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99" name="Line 18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0" name="Line 1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01" name="Line 20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2" name="Line 2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3" name="Line 22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4" name="Line 2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05" name="Line 24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6" name="Line 2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7" name="Line 26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8" name="Line 27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09" name="Line 28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0" name="Line 29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1" name="Line 30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2" name="Line 31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13" name="Line 32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4" name="Line 33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5" name="Line 34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16" name="Line 35"/>
        <xdr:cNvSpPr>
          <a:spLocks/>
        </xdr:cNvSpPr>
      </xdr:nvSpPr>
      <xdr:spPr>
        <a:xfrm>
          <a:off x="37623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38100</xdr:colOff>
      <xdr:row>7</xdr:row>
      <xdr:rowOff>0</xdr:rowOff>
    </xdr:to>
    <xdr:sp>
      <xdr:nvSpPr>
        <xdr:cNvPr id="117" name="Line 41"/>
        <xdr:cNvSpPr>
          <a:spLocks/>
        </xdr:cNvSpPr>
      </xdr:nvSpPr>
      <xdr:spPr>
        <a:xfrm flipV="1">
          <a:off x="409575" y="147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118" name="Line 42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119" name="Line 43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120" name="Line 44"/>
        <xdr:cNvSpPr>
          <a:spLocks/>
        </xdr:cNvSpPr>
      </xdr:nvSpPr>
      <xdr:spPr>
        <a:xfrm>
          <a:off x="457200" y="181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0</xdr:rowOff>
    </xdr:from>
    <xdr:to>
      <xdr:col>1</xdr:col>
      <xdr:colOff>95250</xdr:colOff>
      <xdr:row>11</xdr:row>
      <xdr:rowOff>0</xdr:rowOff>
    </xdr:to>
    <xdr:sp>
      <xdr:nvSpPr>
        <xdr:cNvPr id="121" name="Line 45"/>
        <xdr:cNvSpPr>
          <a:spLocks/>
        </xdr:cNvSpPr>
      </xdr:nvSpPr>
      <xdr:spPr>
        <a:xfrm>
          <a:off x="457200" y="2162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2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3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4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25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6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7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8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29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0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1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2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33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4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5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6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37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8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9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0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41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2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3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4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45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46" name="Line 1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47" name="Line 2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48" name="Line 3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152400</xdr:rowOff>
    </xdr:from>
    <xdr:to>
      <xdr:col>3</xdr:col>
      <xdr:colOff>0</xdr:colOff>
      <xdr:row>11</xdr:row>
      <xdr:rowOff>161925</xdr:rowOff>
    </xdr:to>
    <xdr:sp>
      <xdr:nvSpPr>
        <xdr:cNvPr id="149" name="Line 4"/>
        <xdr:cNvSpPr>
          <a:spLocks/>
        </xdr:cNvSpPr>
      </xdr:nvSpPr>
      <xdr:spPr>
        <a:xfrm>
          <a:off x="43434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0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1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2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53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4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5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6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57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8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9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0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61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62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63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64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65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6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7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8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69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0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1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2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73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74" name="Line 1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75" name="Line 2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171450</xdr:rowOff>
    </xdr:from>
    <xdr:to>
      <xdr:col>3</xdr:col>
      <xdr:colOff>0</xdr:colOff>
      <xdr:row>9</xdr:row>
      <xdr:rowOff>171450</xdr:rowOff>
    </xdr:to>
    <xdr:sp>
      <xdr:nvSpPr>
        <xdr:cNvPr id="176" name="Line 3"/>
        <xdr:cNvSpPr>
          <a:spLocks/>
        </xdr:cNvSpPr>
      </xdr:nvSpPr>
      <xdr:spPr>
        <a:xfrm>
          <a:off x="43434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152400</xdr:rowOff>
    </xdr:from>
    <xdr:to>
      <xdr:col>3</xdr:col>
      <xdr:colOff>0</xdr:colOff>
      <xdr:row>11</xdr:row>
      <xdr:rowOff>161925</xdr:rowOff>
    </xdr:to>
    <xdr:sp>
      <xdr:nvSpPr>
        <xdr:cNvPr id="177" name="Line 4"/>
        <xdr:cNvSpPr>
          <a:spLocks/>
        </xdr:cNvSpPr>
      </xdr:nvSpPr>
      <xdr:spPr>
        <a:xfrm>
          <a:off x="43434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78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79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80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81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2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3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4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85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6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7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8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89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0" name="Line 1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1" name="Line 2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2" name="Line 3"/>
        <xdr:cNvSpPr>
          <a:spLocks/>
        </xdr:cNvSpPr>
      </xdr:nvSpPr>
      <xdr:spPr>
        <a:xfrm>
          <a:off x="49244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93" name="Line 4"/>
        <xdr:cNvSpPr>
          <a:spLocks/>
        </xdr:cNvSpPr>
      </xdr:nvSpPr>
      <xdr:spPr>
        <a:xfrm>
          <a:off x="4924425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4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5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6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97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8" name="Line 1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9" name="Line 2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0" name="Line 3"/>
        <xdr:cNvSpPr>
          <a:spLocks/>
        </xdr:cNvSpPr>
      </xdr:nvSpPr>
      <xdr:spPr>
        <a:xfrm>
          <a:off x="6667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01" name="Line 4"/>
        <xdr:cNvSpPr>
          <a:spLocks/>
        </xdr:cNvSpPr>
      </xdr:nvSpPr>
      <xdr:spPr>
        <a:xfrm>
          <a:off x="6667500" y="2314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0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762375" y="172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762375" y="120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37623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8" name="Line 8"/>
        <xdr:cNvSpPr>
          <a:spLocks/>
        </xdr:cNvSpPr>
      </xdr:nvSpPr>
      <xdr:spPr>
        <a:xfrm>
          <a:off x="37623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0</xdr:colOff>
      <xdr:row>8</xdr:row>
      <xdr:rowOff>171450</xdr:rowOff>
    </xdr:to>
    <xdr:sp>
      <xdr:nvSpPr>
        <xdr:cNvPr id="9" name="Line 9"/>
        <xdr:cNvSpPr>
          <a:spLocks/>
        </xdr:cNvSpPr>
      </xdr:nvSpPr>
      <xdr:spPr>
        <a:xfrm>
          <a:off x="37623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2</xdr:col>
      <xdr:colOff>0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7623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1" name="Line 16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2" name="Line 17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3" name="Line 18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4" name="Line 19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5" name="Line 20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6" name="Line 21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7" name="Line 22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8" name="Line 23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9" name="Line 24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0" name="Line 25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1" name="Line 26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2" name="Line 27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3" name="Line 28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4" name="Line 29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5" name="Line 30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6" name="Line 31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7" name="Line 32"/>
        <xdr:cNvSpPr>
          <a:spLocks/>
        </xdr:cNvSpPr>
      </xdr:nvSpPr>
      <xdr:spPr>
        <a:xfrm flipV="1">
          <a:off x="3762375" y="55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8" name="Line 33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9" name="Line 34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0" name="Line 35"/>
        <xdr:cNvSpPr>
          <a:spLocks/>
        </xdr:cNvSpPr>
      </xdr:nvSpPr>
      <xdr:spPr>
        <a:xfrm>
          <a:off x="37623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38100</xdr:colOff>
      <xdr:row>7</xdr:row>
      <xdr:rowOff>0</xdr:rowOff>
    </xdr:to>
    <xdr:sp>
      <xdr:nvSpPr>
        <xdr:cNvPr id="31" name="Line 41"/>
        <xdr:cNvSpPr>
          <a:spLocks/>
        </xdr:cNvSpPr>
      </xdr:nvSpPr>
      <xdr:spPr>
        <a:xfrm flipV="1">
          <a:off x="4095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2" name="Line 42"/>
        <xdr:cNvSpPr>
          <a:spLocks/>
        </xdr:cNvSpPr>
      </xdr:nvSpPr>
      <xdr:spPr>
        <a:xfrm>
          <a:off x="457200" y="174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3" name="Line 43"/>
        <xdr:cNvSpPr>
          <a:spLocks/>
        </xdr:cNvSpPr>
      </xdr:nvSpPr>
      <xdr:spPr>
        <a:xfrm>
          <a:off x="457200" y="174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95250</xdr:colOff>
      <xdr:row>9</xdr:row>
      <xdr:rowOff>0</xdr:rowOff>
    </xdr:to>
    <xdr:sp>
      <xdr:nvSpPr>
        <xdr:cNvPr id="34" name="Line 44"/>
        <xdr:cNvSpPr>
          <a:spLocks/>
        </xdr:cNvSpPr>
      </xdr:nvSpPr>
      <xdr:spPr>
        <a:xfrm>
          <a:off x="457200" y="174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0</xdr:rowOff>
    </xdr:from>
    <xdr:to>
      <xdr:col>1</xdr:col>
      <xdr:colOff>95250</xdr:colOff>
      <xdr:row>11</xdr:row>
      <xdr:rowOff>0</xdr:rowOff>
    </xdr:to>
    <xdr:sp>
      <xdr:nvSpPr>
        <xdr:cNvPr id="35" name="Line 45"/>
        <xdr:cNvSpPr>
          <a:spLocks/>
        </xdr:cNvSpPr>
      </xdr:nvSpPr>
      <xdr:spPr>
        <a:xfrm>
          <a:off x="457200" y="2085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6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7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8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39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4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4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4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48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49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50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51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5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5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5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60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61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62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63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6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6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6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6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6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6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7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7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2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3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74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75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7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7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7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7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8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84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85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86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87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8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9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9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9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9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9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9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96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97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98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99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0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0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0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08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09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10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11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1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1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1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0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1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22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23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2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2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3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2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3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34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35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3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3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4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44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45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46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47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4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5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5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5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6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7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58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59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6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6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6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68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69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70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71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7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7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7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80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81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82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83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8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8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9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2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3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94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195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19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19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0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04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05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06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07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0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1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1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1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1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1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1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16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17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18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19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2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2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2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28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29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30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31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3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3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3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40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41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42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43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4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4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4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4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4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4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5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5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52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53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54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55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5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5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5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5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6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6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6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6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64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65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66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67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6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6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7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7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7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7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7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7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76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77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78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79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8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8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8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88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89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290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291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2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3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4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95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29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29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00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01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02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303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04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05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06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307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08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09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10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311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12" name="Line 1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13" name="Line 2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314" name="Line 3"/>
        <xdr:cNvSpPr>
          <a:spLocks/>
        </xdr:cNvSpPr>
      </xdr:nvSpPr>
      <xdr:spPr>
        <a:xfrm>
          <a:off x="49244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11</xdr:row>
      <xdr:rowOff>161925</xdr:rowOff>
    </xdr:to>
    <xdr:sp>
      <xdr:nvSpPr>
        <xdr:cNvPr id="315" name="Line 4"/>
        <xdr:cNvSpPr>
          <a:spLocks/>
        </xdr:cNvSpPr>
      </xdr:nvSpPr>
      <xdr:spPr>
        <a:xfrm>
          <a:off x="49244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16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17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18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319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20" name="Line 1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21" name="Line 2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7</xdr:col>
      <xdr:colOff>0</xdr:colOff>
      <xdr:row>9</xdr:row>
      <xdr:rowOff>171450</xdr:rowOff>
    </xdr:to>
    <xdr:sp>
      <xdr:nvSpPr>
        <xdr:cNvPr id="322" name="Line 3"/>
        <xdr:cNvSpPr>
          <a:spLocks/>
        </xdr:cNvSpPr>
      </xdr:nvSpPr>
      <xdr:spPr>
        <a:xfrm>
          <a:off x="66675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152400</xdr:rowOff>
    </xdr:from>
    <xdr:to>
      <xdr:col>7</xdr:col>
      <xdr:colOff>0</xdr:colOff>
      <xdr:row>11</xdr:row>
      <xdr:rowOff>161925</xdr:rowOff>
    </xdr:to>
    <xdr:sp>
      <xdr:nvSpPr>
        <xdr:cNvPr id="323" name="Line 4"/>
        <xdr:cNvSpPr>
          <a:spLocks/>
        </xdr:cNvSpPr>
      </xdr:nvSpPr>
      <xdr:spPr>
        <a:xfrm>
          <a:off x="6667500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14" customWidth="1"/>
    <col min="2" max="2" width="50.7109375" style="14" customWidth="1"/>
    <col min="3" max="10" width="8.7109375" style="23" customWidth="1"/>
    <col min="11" max="50" width="8.7109375" style="14" customWidth="1"/>
    <col min="51" max="16384" width="9.140625" style="14" customWidth="1"/>
  </cols>
  <sheetData>
    <row r="2" spans="2:50" ht="13.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</row>
    <row r="3" spans="2:50" ht="15" customHeight="1"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</row>
    <row r="4" spans="2:33" ht="14.25" thickBot="1">
      <c r="B4" s="15"/>
      <c r="C4" s="16"/>
      <c r="D4" s="16"/>
      <c r="E4" s="13"/>
      <c r="F4" s="13"/>
      <c r="G4" s="13"/>
      <c r="H4" s="16"/>
      <c r="I4" s="13"/>
      <c r="J4" s="13"/>
      <c r="AA4" s="17"/>
      <c r="AB4" s="17"/>
      <c r="AC4" s="17"/>
      <c r="AD4" s="17"/>
      <c r="AE4" s="17"/>
      <c r="AF4" s="17"/>
      <c r="AG4" s="17"/>
    </row>
    <row r="5" spans="2:50" s="18" customFormat="1" ht="21.75" customHeight="1">
      <c r="B5" s="122"/>
      <c r="C5" s="121">
        <v>2012</v>
      </c>
      <c r="D5" s="121"/>
      <c r="E5" s="121"/>
      <c r="F5" s="121"/>
      <c r="G5" s="121">
        <v>2013</v>
      </c>
      <c r="H5" s="121"/>
      <c r="I5" s="121"/>
      <c r="J5" s="121"/>
      <c r="K5" s="121">
        <v>2014</v>
      </c>
      <c r="L5" s="121"/>
      <c r="M5" s="121"/>
      <c r="N5" s="121"/>
      <c r="O5" s="121">
        <v>2015</v>
      </c>
      <c r="P5" s="121"/>
      <c r="Q5" s="121"/>
      <c r="R5" s="121"/>
      <c r="S5" s="121">
        <v>2016</v>
      </c>
      <c r="T5" s="121"/>
      <c r="U5" s="121"/>
      <c r="V5" s="121"/>
      <c r="W5" s="121">
        <v>2017</v>
      </c>
      <c r="X5" s="121"/>
      <c r="Y5" s="121"/>
      <c r="Z5" s="121"/>
      <c r="AA5" s="121">
        <v>2018</v>
      </c>
      <c r="AB5" s="121"/>
      <c r="AC5" s="121"/>
      <c r="AD5" s="121"/>
      <c r="AE5" s="121">
        <v>2019</v>
      </c>
      <c r="AF5" s="121"/>
      <c r="AG5" s="121"/>
      <c r="AH5" s="121"/>
      <c r="AI5" s="121">
        <v>2020</v>
      </c>
      <c r="AJ5" s="121"/>
      <c r="AK5" s="121"/>
      <c r="AL5" s="121"/>
      <c r="AM5" s="121">
        <v>2021</v>
      </c>
      <c r="AN5" s="121"/>
      <c r="AO5" s="121"/>
      <c r="AP5" s="121"/>
      <c r="AQ5" s="129">
        <v>2022</v>
      </c>
      <c r="AR5" s="124"/>
      <c r="AS5" s="124"/>
      <c r="AT5" s="130"/>
      <c r="AU5" s="124">
        <v>2023</v>
      </c>
      <c r="AV5" s="124"/>
      <c r="AW5" s="124"/>
      <c r="AX5" s="125"/>
    </row>
    <row r="6" spans="2:50" s="18" customFormat="1" ht="21.75" customHeight="1" thickBot="1">
      <c r="B6" s="123"/>
      <c r="C6" s="10" t="s">
        <v>2</v>
      </c>
      <c r="D6" s="10" t="s">
        <v>3</v>
      </c>
      <c r="E6" s="10" t="s">
        <v>4</v>
      </c>
      <c r="F6" s="10" t="s">
        <v>5</v>
      </c>
      <c r="G6" s="10" t="s">
        <v>2</v>
      </c>
      <c r="H6" s="10" t="s">
        <v>3</v>
      </c>
      <c r="I6" s="10" t="s">
        <v>4</v>
      </c>
      <c r="J6" s="10" t="s">
        <v>5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2</v>
      </c>
      <c r="P6" s="10" t="s">
        <v>3</v>
      </c>
      <c r="Q6" s="10" t="s">
        <v>4</v>
      </c>
      <c r="R6" s="10" t="s">
        <v>5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2</v>
      </c>
      <c r="X6" s="10" t="s">
        <v>3</v>
      </c>
      <c r="Y6" s="10" t="s">
        <v>4</v>
      </c>
      <c r="Z6" s="10" t="s">
        <v>5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2</v>
      </c>
      <c r="AF6" s="10" t="s">
        <v>3</v>
      </c>
      <c r="AG6" s="10" t="s">
        <v>4</v>
      </c>
      <c r="AH6" s="10" t="s">
        <v>5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2</v>
      </c>
      <c r="AN6" s="10" t="s">
        <v>3</v>
      </c>
      <c r="AO6" s="10" t="s">
        <v>4</v>
      </c>
      <c r="AP6" s="10" t="s">
        <v>5</v>
      </c>
      <c r="AQ6" s="10" t="s">
        <v>2</v>
      </c>
      <c r="AR6" s="10" t="s">
        <v>3</v>
      </c>
      <c r="AS6" s="71" t="s">
        <v>4</v>
      </c>
      <c r="AT6" s="53" t="s">
        <v>5</v>
      </c>
      <c r="AU6" s="53" t="s">
        <v>2</v>
      </c>
      <c r="AV6" s="10" t="s">
        <v>3</v>
      </c>
      <c r="AW6" s="10" t="s">
        <v>4</v>
      </c>
      <c r="AX6" s="54" t="s">
        <v>5</v>
      </c>
    </row>
    <row r="7" spans="2:50" ht="15" customHeight="1">
      <c r="B7" s="27" t="s">
        <v>19</v>
      </c>
      <c r="C7" s="60">
        <v>267.6</v>
      </c>
      <c r="D7" s="60">
        <v>791.9</v>
      </c>
      <c r="E7" s="60">
        <v>1135.1</v>
      </c>
      <c r="F7" s="60">
        <v>508.1</v>
      </c>
      <c r="G7" s="60">
        <v>301.4</v>
      </c>
      <c r="H7" s="60">
        <v>909.6</v>
      </c>
      <c r="I7" s="60">
        <v>1318.5</v>
      </c>
      <c r="J7" s="60">
        <v>462</v>
      </c>
      <c r="K7" s="60">
        <v>316.4</v>
      </c>
      <c r="L7" s="60">
        <v>841.3</v>
      </c>
      <c r="M7" s="60">
        <v>1326.8</v>
      </c>
      <c r="N7" s="60">
        <v>530.7</v>
      </c>
      <c r="O7" s="60">
        <v>368.9</v>
      </c>
      <c r="P7" s="60">
        <v>1158.4</v>
      </c>
      <c r="Q7" s="60">
        <v>1242.6</v>
      </c>
      <c r="R7" s="60">
        <v>465.9</v>
      </c>
      <c r="S7" s="60">
        <v>369.8</v>
      </c>
      <c r="T7" s="60">
        <v>1070.6</v>
      </c>
      <c r="U7" s="60">
        <v>1202.7</v>
      </c>
      <c r="V7" s="60">
        <v>587</v>
      </c>
      <c r="W7" s="60">
        <v>426.8</v>
      </c>
      <c r="X7" s="60">
        <v>1197.2</v>
      </c>
      <c r="Y7" s="60">
        <v>1412.5</v>
      </c>
      <c r="Z7" s="60">
        <v>740.2</v>
      </c>
      <c r="AA7" s="60">
        <v>468.9</v>
      </c>
      <c r="AB7" s="60">
        <v>1362.7</v>
      </c>
      <c r="AC7" s="60">
        <v>1410.8</v>
      </c>
      <c r="AD7" s="60">
        <v>765.5</v>
      </c>
      <c r="AE7" s="39">
        <v>522.2</v>
      </c>
      <c r="AF7" s="40">
        <v>1551.9</v>
      </c>
      <c r="AG7" s="40">
        <v>1464.9</v>
      </c>
      <c r="AH7" s="40">
        <v>973</v>
      </c>
      <c r="AI7" s="39">
        <v>530.7</v>
      </c>
      <c r="AJ7" s="40">
        <v>1727.4</v>
      </c>
      <c r="AK7" s="41">
        <v>1539.6</v>
      </c>
      <c r="AL7" s="42">
        <v>892.9</v>
      </c>
      <c r="AM7" s="42">
        <v>541.2</v>
      </c>
      <c r="AN7" s="42">
        <v>1832.7</v>
      </c>
      <c r="AO7" s="42">
        <v>1630.1</v>
      </c>
      <c r="AP7" s="42">
        <v>1116.4</v>
      </c>
      <c r="AQ7" s="42">
        <v>630.5</v>
      </c>
      <c r="AR7" s="55">
        <v>2165.6</v>
      </c>
      <c r="AS7" s="72">
        <v>2066</v>
      </c>
      <c r="AT7" s="84">
        <v>1121.6</v>
      </c>
      <c r="AU7" s="84">
        <v>753.4</v>
      </c>
      <c r="AV7" s="114">
        <f>2539.7</f>
        <v>2539.7</v>
      </c>
      <c r="AW7" s="114">
        <f>2324.1</f>
        <v>2324.1</v>
      </c>
      <c r="AX7" s="85">
        <f>982.9</f>
        <v>982.9</v>
      </c>
    </row>
    <row r="8" spans="2:50" ht="13.5">
      <c r="B8" s="28" t="s">
        <v>20</v>
      </c>
      <c r="C8" s="64">
        <v>11</v>
      </c>
      <c r="D8" s="64">
        <v>32.5</v>
      </c>
      <c r="E8" s="64">
        <v>46.6</v>
      </c>
      <c r="F8" s="64">
        <v>20.9</v>
      </c>
      <c r="G8" s="64">
        <v>13.2</v>
      </c>
      <c r="H8" s="64">
        <v>39.8</v>
      </c>
      <c r="I8" s="64">
        <v>57.6</v>
      </c>
      <c r="J8" s="64">
        <v>20.1</v>
      </c>
      <c r="K8" s="64">
        <v>13</v>
      </c>
      <c r="L8" s="64">
        <v>32.1</v>
      </c>
      <c r="M8" s="64">
        <v>57.1</v>
      </c>
      <c r="N8" s="64">
        <v>21.8</v>
      </c>
      <c r="O8" s="64">
        <v>14.1</v>
      </c>
      <c r="P8" s="64">
        <v>44.2</v>
      </c>
      <c r="Q8" s="64">
        <v>47.5</v>
      </c>
      <c r="R8" s="64">
        <v>17.8</v>
      </c>
      <c r="S8" s="64">
        <v>17.9</v>
      </c>
      <c r="T8" s="64">
        <v>51.7</v>
      </c>
      <c r="U8" s="64">
        <v>58.8</v>
      </c>
      <c r="V8" s="64">
        <v>28.4</v>
      </c>
      <c r="W8" s="64">
        <v>18.9</v>
      </c>
      <c r="X8" s="64">
        <v>53.1</v>
      </c>
      <c r="Y8" s="64">
        <v>62.6</v>
      </c>
      <c r="Z8" s="64">
        <v>32.8</v>
      </c>
      <c r="AA8" s="64">
        <v>19.5</v>
      </c>
      <c r="AB8" s="64">
        <v>56.7</v>
      </c>
      <c r="AC8" s="64">
        <v>58.7</v>
      </c>
      <c r="AD8" s="64">
        <v>31.9</v>
      </c>
      <c r="AE8" s="43">
        <v>17.4</v>
      </c>
      <c r="AF8" s="44">
        <v>51.9</v>
      </c>
      <c r="AG8" s="44">
        <v>49.4</v>
      </c>
      <c r="AH8" s="44">
        <v>33.6</v>
      </c>
      <c r="AI8" s="43">
        <v>22.4</v>
      </c>
      <c r="AJ8" s="44">
        <v>68.6</v>
      </c>
      <c r="AK8" s="45">
        <v>68.6</v>
      </c>
      <c r="AL8" s="46">
        <v>40.8</v>
      </c>
      <c r="AM8" s="46">
        <v>22.9</v>
      </c>
      <c r="AN8" s="46">
        <v>70.6</v>
      </c>
      <c r="AO8" s="46">
        <v>71.8</v>
      </c>
      <c r="AP8" s="46">
        <v>51.1</v>
      </c>
      <c r="AQ8" s="46">
        <v>20.6</v>
      </c>
      <c r="AR8" s="56">
        <v>70.7</v>
      </c>
      <c r="AS8" s="73">
        <v>67.5</v>
      </c>
      <c r="AT8" s="86">
        <v>36.6</v>
      </c>
      <c r="AU8" s="86">
        <v>24.6</v>
      </c>
      <c r="AV8" s="46">
        <f>82.9</f>
        <v>82.9</v>
      </c>
      <c r="AW8" s="46">
        <f>75.9</f>
        <v>75.9</v>
      </c>
      <c r="AX8" s="87">
        <f>32.1</f>
        <v>32.1</v>
      </c>
    </row>
    <row r="9" spans="2:50" ht="13.5">
      <c r="B9" s="28" t="s">
        <v>21</v>
      </c>
      <c r="C9" s="64">
        <v>6751.3</v>
      </c>
      <c r="D9" s="64">
        <v>5712.7</v>
      </c>
      <c r="E9" s="64">
        <v>5736.3</v>
      </c>
      <c r="F9" s="64">
        <v>5405.8</v>
      </c>
      <c r="G9" s="64">
        <v>5834.3</v>
      </c>
      <c r="H9" s="64">
        <v>5560.8</v>
      </c>
      <c r="I9" s="64">
        <v>5788.7</v>
      </c>
      <c r="J9" s="88">
        <v>5606.4</v>
      </c>
      <c r="K9" s="88">
        <v>5338.7</v>
      </c>
      <c r="L9" s="88">
        <v>5925.1</v>
      </c>
      <c r="M9" s="88">
        <v>5257.8</v>
      </c>
      <c r="N9" s="88">
        <v>3700.7</v>
      </c>
      <c r="O9" s="88">
        <v>3377</v>
      </c>
      <c r="P9" s="88">
        <v>4081.1</v>
      </c>
      <c r="Q9" s="88">
        <v>3563.9</v>
      </c>
      <c r="R9" s="88">
        <v>3348.2</v>
      </c>
      <c r="S9" s="89">
        <v>3896.8</v>
      </c>
      <c r="T9" s="89">
        <v>4595.5</v>
      </c>
      <c r="U9" s="89">
        <v>4825.5</v>
      </c>
      <c r="V9" s="89">
        <v>5239.2</v>
      </c>
      <c r="W9" s="89">
        <v>5769.5</v>
      </c>
      <c r="X9" s="89">
        <v>5505</v>
      </c>
      <c r="Y9" s="89">
        <v>5793.5</v>
      </c>
      <c r="Z9" s="89">
        <v>6971.4</v>
      </c>
      <c r="AA9" s="89">
        <v>7449.9</v>
      </c>
      <c r="AB9" s="89">
        <v>7108.5</v>
      </c>
      <c r="AC9" s="89">
        <v>7481</v>
      </c>
      <c r="AD9" s="89">
        <v>9002</v>
      </c>
      <c r="AE9" s="47">
        <v>7199.6</v>
      </c>
      <c r="AF9" s="47">
        <v>7064.3</v>
      </c>
      <c r="AG9" s="47">
        <v>6853.8</v>
      </c>
      <c r="AH9" s="47">
        <v>7728.9</v>
      </c>
      <c r="AI9" s="47">
        <v>5899</v>
      </c>
      <c r="AJ9" s="47">
        <v>3691.9</v>
      </c>
      <c r="AK9" s="48">
        <v>4535.1</v>
      </c>
      <c r="AL9" s="46">
        <v>5122.2</v>
      </c>
      <c r="AM9" s="46">
        <v>6514.2</v>
      </c>
      <c r="AN9" s="46">
        <v>6931.9</v>
      </c>
      <c r="AO9" s="46">
        <v>7773.8</v>
      </c>
      <c r="AP9" s="46">
        <v>11430</v>
      </c>
      <c r="AQ9" s="46">
        <v>14273.6</v>
      </c>
      <c r="AR9" s="56">
        <v>15568.2</v>
      </c>
      <c r="AS9" s="73">
        <v>15390.6</v>
      </c>
      <c r="AT9" s="86">
        <v>14910.7</v>
      </c>
      <c r="AU9" s="86">
        <v>12376.3</v>
      </c>
      <c r="AV9" s="46">
        <f>9884.6</f>
        <v>9884.6</v>
      </c>
      <c r="AW9" s="46">
        <f>9289.1</f>
        <v>9289.1</v>
      </c>
      <c r="AX9" s="87">
        <f>9532.2</f>
        <v>9532.2</v>
      </c>
    </row>
    <row r="10" spans="2:50" ht="13.5">
      <c r="B10" s="28" t="s">
        <v>22</v>
      </c>
      <c r="C10" s="64">
        <v>526.4</v>
      </c>
      <c r="D10" s="64">
        <v>586.7</v>
      </c>
      <c r="E10" s="64">
        <v>589</v>
      </c>
      <c r="F10" s="64">
        <v>616.9</v>
      </c>
      <c r="G10" s="64">
        <v>576.4</v>
      </c>
      <c r="H10" s="64">
        <v>637.7</v>
      </c>
      <c r="I10" s="64">
        <v>613.2</v>
      </c>
      <c r="J10" s="64">
        <v>625.5</v>
      </c>
      <c r="K10" s="64">
        <v>622.2</v>
      </c>
      <c r="L10" s="64">
        <v>683.3</v>
      </c>
      <c r="M10" s="64">
        <v>744.5</v>
      </c>
      <c r="N10" s="64">
        <v>727.8</v>
      </c>
      <c r="O10" s="64">
        <v>594.3</v>
      </c>
      <c r="P10" s="64">
        <v>629.6</v>
      </c>
      <c r="Q10" s="64">
        <v>765.4</v>
      </c>
      <c r="R10" s="64">
        <v>724.7</v>
      </c>
      <c r="S10" s="64">
        <v>645.9</v>
      </c>
      <c r="T10" s="64">
        <v>737.8</v>
      </c>
      <c r="U10" s="64">
        <v>736.4</v>
      </c>
      <c r="V10" s="64">
        <v>858.9</v>
      </c>
      <c r="W10" s="90">
        <v>730.5</v>
      </c>
      <c r="X10" s="90">
        <v>833</v>
      </c>
      <c r="Y10" s="90">
        <v>842.9</v>
      </c>
      <c r="Z10" s="90">
        <v>899.1</v>
      </c>
      <c r="AA10" s="90">
        <v>817.8</v>
      </c>
      <c r="AB10" s="90">
        <v>932.5</v>
      </c>
      <c r="AC10" s="90">
        <v>943.6</v>
      </c>
      <c r="AD10" s="90">
        <v>1006.5</v>
      </c>
      <c r="AE10" s="44">
        <v>966.6</v>
      </c>
      <c r="AF10" s="44">
        <v>1088.7</v>
      </c>
      <c r="AG10" s="44">
        <v>1009.8</v>
      </c>
      <c r="AH10" s="44">
        <v>1032.6</v>
      </c>
      <c r="AI10" s="44">
        <v>1125</v>
      </c>
      <c r="AJ10" s="44">
        <v>1075.9</v>
      </c>
      <c r="AK10" s="45">
        <v>1090.1</v>
      </c>
      <c r="AL10" s="46">
        <v>1137.4</v>
      </c>
      <c r="AM10" s="46">
        <v>1182.6</v>
      </c>
      <c r="AN10" s="46">
        <v>1471</v>
      </c>
      <c r="AO10" s="46">
        <v>1613.5</v>
      </c>
      <c r="AP10" s="46">
        <v>1715.7</v>
      </c>
      <c r="AQ10" s="46">
        <v>1695.3</v>
      </c>
      <c r="AR10" s="56">
        <v>1602.8</v>
      </c>
      <c r="AS10" s="73">
        <v>1856.2</v>
      </c>
      <c r="AT10" s="86">
        <v>1924</v>
      </c>
      <c r="AU10" s="86">
        <v>1574.6</v>
      </c>
      <c r="AV10" s="46">
        <f>1758.3</f>
        <v>1758.3</v>
      </c>
      <c r="AW10" s="46">
        <f>1762.7</f>
        <v>1762.7</v>
      </c>
      <c r="AX10" s="87">
        <f>2012.2</f>
        <v>2012.2</v>
      </c>
    </row>
    <row r="11" spans="2:50" ht="13.5">
      <c r="B11" s="28" t="s">
        <v>23</v>
      </c>
      <c r="C11" s="64">
        <v>329.7</v>
      </c>
      <c r="D11" s="64">
        <v>235.5</v>
      </c>
      <c r="E11" s="64">
        <v>255</v>
      </c>
      <c r="F11" s="64">
        <v>328.5</v>
      </c>
      <c r="G11" s="64">
        <v>352.4</v>
      </c>
      <c r="H11" s="64">
        <v>270.8</v>
      </c>
      <c r="I11" s="64">
        <v>245.8</v>
      </c>
      <c r="J11" s="64">
        <v>329.7</v>
      </c>
      <c r="K11" s="64">
        <v>341.4</v>
      </c>
      <c r="L11" s="64">
        <v>239.7</v>
      </c>
      <c r="M11" s="64">
        <v>268.9</v>
      </c>
      <c r="N11" s="64">
        <v>319.3</v>
      </c>
      <c r="O11" s="64">
        <v>232.8</v>
      </c>
      <c r="P11" s="64">
        <v>179.8</v>
      </c>
      <c r="Q11" s="64">
        <v>197.1</v>
      </c>
      <c r="R11" s="64">
        <v>218.5</v>
      </c>
      <c r="S11" s="90">
        <v>216.1</v>
      </c>
      <c r="T11" s="90">
        <v>159.4</v>
      </c>
      <c r="U11" s="90">
        <v>177.8</v>
      </c>
      <c r="V11" s="90">
        <v>308.7</v>
      </c>
      <c r="W11" s="90">
        <v>216.3</v>
      </c>
      <c r="X11" s="90">
        <v>159.9</v>
      </c>
      <c r="Y11" s="90">
        <v>178.1</v>
      </c>
      <c r="Z11" s="90">
        <v>309.3</v>
      </c>
      <c r="AA11" s="90">
        <v>242.9</v>
      </c>
      <c r="AB11" s="90">
        <v>184.7</v>
      </c>
      <c r="AC11" s="90">
        <v>215.2</v>
      </c>
      <c r="AD11" s="90">
        <v>280.8</v>
      </c>
      <c r="AE11" s="44">
        <v>254.1</v>
      </c>
      <c r="AF11" s="44">
        <v>215.1</v>
      </c>
      <c r="AG11" s="44">
        <v>221</v>
      </c>
      <c r="AH11" s="44">
        <v>251.1</v>
      </c>
      <c r="AI11" s="44">
        <v>298.5</v>
      </c>
      <c r="AJ11" s="44">
        <v>239.5</v>
      </c>
      <c r="AK11" s="45">
        <v>242</v>
      </c>
      <c r="AL11" s="46">
        <v>276</v>
      </c>
      <c r="AM11" s="46">
        <v>331.9</v>
      </c>
      <c r="AN11" s="46">
        <v>275.2</v>
      </c>
      <c r="AO11" s="46">
        <v>305.3</v>
      </c>
      <c r="AP11" s="46">
        <v>411.5</v>
      </c>
      <c r="AQ11" s="46">
        <v>416.6</v>
      </c>
      <c r="AR11" s="56">
        <v>301.8</v>
      </c>
      <c r="AS11" s="73">
        <v>353.5</v>
      </c>
      <c r="AT11" s="86">
        <v>439.3</v>
      </c>
      <c r="AU11" s="86">
        <v>431.8</v>
      </c>
      <c r="AV11" s="46">
        <f>334.7</f>
        <v>334.7</v>
      </c>
      <c r="AW11" s="46">
        <f>368.8</f>
        <v>368.8</v>
      </c>
      <c r="AX11" s="87">
        <f>433.9</f>
        <v>433.9</v>
      </c>
    </row>
    <row r="12" spans="2:50" ht="13.5">
      <c r="B12" s="28" t="s">
        <v>24</v>
      </c>
      <c r="C12" s="64">
        <v>716.1</v>
      </c>
      <c r="D12" s="64">
        <v>1266.9</v>
      </c>
      <c r="E12" s="64">
        <v>1498.2</v>
      </c>
      <c r="F12" s="64">
        <v>2027</v>
      </c>
      <c r="G12" s="64">
        <v>1028</v>
      </c>
      <c r="H12" s="64">
        <v>1403.3</v>
      </c>
      <c r="I12" s="64">
        <v>1837</v>
      </c>
      <c r="J12" s="88">
        <v>2485.4</v>
      </c>
      <c r="K12" s="88">
        <v>1162.9</v>
      </c>
      <c r="L12" s="88">
        <v>1856.2</v>
      </c>
      <c r="M12" s="88">
        <v>2012.7</v>
      </c>
      <c r="N12" s="88">
        <v>2422.6</v>
      </c>
      <c r="O12" s="88">
        <v>1345.4</v>
      </c>
      <c r="P12" s="88">
        <v>1891.4</v>
      </c>
      <c r="Q12" s="88">
        <v>1624.8</v>
      </c>
      <c r="R12" s="89">
        <v>1637.9</v>
      </c>
      <c r="S12" s="89">
        <v>1307.1</v>
      </c>
      <c r="T12" s="89">
        <v>1848.4</v>
      </c>
      <c r="U12" s="88">
        <v>1585.4</v>
      </c>
      <c r="V12" s="89">
        <v>1598</v>
      </c>
      <c r="W12" s="89">
        <v>1392</v>
      </c>
      <c r="X12" s="89">
        <v>1968.5</v>
      </c>
      <c r="Y12" s="89">
        <v>1688.3</v>
      </c>
      <c r="Z12" s="89">
        <v>1701.8</v>
      </c>
      <c r="AA12" s="89">
        <v>1230.5</v>
      </c>
      <c r="AB12" s="89">
        <v>1453.1</v>
      </c>
      <c r="AC12" s="89">
        <v>1372.7</v>
      </c>
      <c r="AD12" s="89">
        <v>2127.1</v>
      </c>
      <c r="AE12" s="47">
        <v>1110.7</v>
      </c>
      <c r="AF12" s="47">
        <v>1371.9</v>
      </c>
      <c r="AG12" s="47">
        <v>1452</v>
      </c>
      <c r="AH12" s="47">
        <v>2164.2</v>
      </c>
      <c r="AI12" s="47">
        <v>1059.3</v>
      </c>
      <c r="AJ12" s="47">
        <v>1196.5</v>
      </c>
      <c r="AK12" s="48">
        <v>1459.6</v>
      </c>
      <c r="AL12" s="46">
        <v>2003.1</v>
      </c>
      <c r="AM12" s="46">
        <v>1010</v>
      </c>
      <c r="AN12" s="46">
        <v>1119.1</v>
      </c>
      <c r="AO12" s="46">
        <v>1437.1</v>
      </c>
      <c r="AP12" s="46">
        <v>1977.3</v>
      </c>
      <c r="AQ12" s="46">
        <v>1096.7</v>
      </c>
      <c r="AR12" s="56">
        <v>1244.7</v>
      </c>
      <c r="AS12" s="73">
        <v>1744.3</v>
      </c>
      <c r="AT12" s="86">
        <v>2403</v>
      </c>
      <c r="AU12" s="86">
        <v>1495.6</v>
      </c>
      <c r="AV12" s="46">
        <f>1363.3</f>
        <v>1363.3</v>
      </c>
      <c r="AW12" s="46">
        <f>2253.4</f>
        <v>2253.4</v>
      </c>
      <c r="AX12" s="87">
        <f>2488.1</f>
        <v>2488.1</v>
      </c>
    </row>
    <row r="13" spans="2:50" ht="27">
      <c r="B13" s="28" t="s">
        <v>25</v>
      </c>
      <c r="C13" s="43">
        <v>858.8</v>
      </c>
      <c r="D13" s="43">
        <v>847.8</v>
      </c>
      <c r="E13" s="43">
        <v>884.3</v>
      </c>
      <c r="F13" s="43">
        <v>1063.4</v>
      </c>
      <c r="G13" s="43">
        <v>975</v>
      </c>
      <c r="H13" s="43">
        <v>962.6</v>
      </c>
      <c r="I13" s="43">
        <v>1004</v>
      </c>
      <c r="J13" s="43">
        <v>1207.3</v>
      </c>
      <c r="K13" s="43">
        <v>1074.6</v>
      </c>
      <c r="L13" s="43">
        <v>1056</v>
      </c>
      <c r="M13" s="43">
        <v>1139.7</v>
      </c>
      <c r="N13" s="43">
        <v>1381.7</v>
      </c>
      <c r="O13" s="43">
        <v>1212.2</v>
      </c>
      <c r="P13" s="43">
        <v>1266.1</v>
      </c>
      <c r="Q13" s="43">
        <v>1303.9</v>
      </c>
      <c r="R13" s="43">
        <v>1605.6</v>
      </c>
      <c r="S13" s="44">
        <v>1406.5</v>
      </c>
      <c r="T13" s="44">
        <v>1450.4</v>
      </c>
      <c r="U13" s="44">
        <v>1506.7</v>
      </c>
      <c r="V13" s="44">
        <v>1888.1</v>
      </c>
      <c r="W13" s="44">
        <v>1641.9</v>
      </c>
      <c r="X13" s="44">
        <v>1715.9</v>
      </c>
      <c r="Y13" s="44">
        <v>1813.1</v>
      </c>
      <c r="Z13" s="44">
        <v>2119.5</v>
      </c>
      <c r="AA13" s="44">
        <v>1755.8</v>
      </c>
      <c r="AB13" s="44">
        <v>1786.4</v>
      </c>
      <c r="AC13" s="44">
        <v>1863.1</v>
      </c>
      <c r="AD13" s="44">
        <v>2261.8</v>
      </c>
      <c r="AE13" s="44">
        <v>1834.2</v>
      </c>
      <c r="AF13" s="44">
        <v>1898.1</v>
      </c>
      <c r="AG13" s="44">
        <v>1996.8</v>
      </c>
      <c r="AH13" s="44">
        <v>2456.8</v>
      </c>
      <c r="AI13" s="44">
        <v>1828.9</v>
      </c>
      <c r="AJ13" s="44">
        <v>1972.4</v>
      </c>
      <c r="AK13" s="45">
        <v>2043.1</v>
      </c>
      <c r="AL13" s="46">
        <v>2522.2</v>
      </c>
      <c r="AM13" s="46">
        <v>2011.9</v>
      </c>
      <c r="AN13" s="46">
        <v>2259</v>
      </c>
      <c r="AO13" s="46">
        <v>2413.3</v>
      </c>
      <c r="AP13" s="46">
        <v>2656.2</v>
      </c>
      <c r="AQ13" s="46">
        <v>2311</v>
      </c>
      <c r="AR13" s="56">
        <v>2420.4</v>
      </c>
      <c r="AS13" s="73">
        <v>2738.1</v>
      </c>
      <c r="AT13" s="86">
        <v>3482.8</v>
      </c>
      <c r="AU13" s="86">
        <v>2733.6</v>
      </c>
      <c r="AV13" s="46">
        <f>2822.2</f>
        <v>2822.2</v>
      </c>
      <c r="AW13" s="46">
        <f>3067.1</f>
        <v>3067.1</v>
      </c>
      <c r="AX13" s="87">
        <f>3709.9</f>
        <v>3709.9</v>
      </c>
    </row>
    <row r="14" spans="2:50" ht="13.5">
      <c r="B14" s="28" t="s">
        <v>26</v>
      </c>
      <c r="C14" s="64">
        <v>169.6</v>
      </c>
      <c r="D14" s="64">
        <v>194.8</v>
      </c>
      <c r="E14" s="64">
        <v>237.8</v>
      </c>
      <c r="F14" s="64">
        <v>295.3</v>
      </c>
      <c r="G14" s="64">
        <v>202.1</v>
      </c>
      <c r="H14" s="64">
        <v>232</v>
      </c>
      <c r="I14" s="64">
        <v>283.3</v>
      </c>
      <c r="J14" s="64">
        <v>351.8</v>
      </c>
      <c r="K14" s="64">
        <v>293.2</v>
      </c>
      <c r="L14" s="64">
        <v>288.1</v>
      </c>
      <c r="M14" s="64">
        <v>310.9</v>
      </c>
      <c r="N14" s="64">
        <v>376.9</v>
      </c>
      <c r="O14" s="64">
        <v>259.9</v>
      </c>
      <c r="P14" s="64">
        <v>299.3</v>
      </c>
      <c r="Q14" s="64">
        <v>316.4</v>
      </c>
      <c r="R14" s="64">
        <v>437.2</v>
      </c>
      <c r="S14" s="90">
        <v>290.5</v>
      </c>
      <c r="T14" s="90">
        <v>330.4</v>
      </c>
      <c r="U14" s="90">
        <v>341.8</v>
      </c>
      <c r="V14" s="90">
        <v>461.5</v>
      </c>
      <c r="W14" s="90">
        <v>329.6</v>
      </c>
      <c r="X14" s="90">
        <v>421.2</v>
      </c>
      <c r="Y14" s="90">
        <v>444.5</v>
      </c>
      <c r="Z14" s="90">
        <v>469.5</v>
      </c>
      <c r="AA14" s="90">
        <v>361.3</v>
      </c>
      <c r="AB14" s="90">
        <v>418.2</v>
      </c>
      <c r="AC14" s="90">
        <v>451.2</v>
      </c>
      <c r="AD14" s="90">
        <v>603.5</v>
      </c>
      <c r="AE14" s="44">
        <v>385.4</v>
      </c>
      <c r="AF14" s="44">
        <v>448.1</v>
      </c>
      <c r="AG14" s="44">
        <v>497.2</v>
      </c>
      <c r="AH14" s="44">
        <v>649.6</v>
      </c>
      <c r="AI14" s="44">
        <v>315.7</v>
      </c>
      <c r="AJ14" s="44">
        <v>107.4</v>
      </c>
      <c r="AK14" s="45">
        <v>162.7</v>
      </c>
      <c r="AL14" s="46">
        <v>243.4</v>
      </c>
      <c r="AM14" s="46">
        <v>288.4</v>
      </c>
      <c r="AN14" s="46">
        <v>222.9</v>
      </c>
      <c r="AO14" s="46">
        <v>292.1</v>
      </c>
      <c r="AP14" s="46">
        <v>373</v>
      </c>
      <c r="AQ14" s="46">
        <v>445.5</v>
      </c>
      <c r="AR14" s="56">
        <v>409.6</v>
      </c>
      <c r="AS14" s="73">
        <v>580.7</v>
      </c>
      <c r="AT14" s="86">
        <v>600.4</v>
      </c>
      <c r="AU14" s="86">
        <v>615.1</v>
      </c>
      <c r="AV14" s="46">
        <f>649.7</f>
        <v>649.7</v>
      </c>
      <c r="AW14" s="46">
        <f>732.1</f>
        <v>732.1</v>
      </c>
      <c r="AX14" s="87">
        <f>687.6</f>
        <v>687.6</v>
      </c>
    </row>
    <row r="15" spans="2:50" ht="13.5">
      <c r="B15" s="28" t="s">
        <v>27</v>
      </c>
      <c r="C15" s="64">
        <v>842.2</v>
      </c>
      <c r="D15" s="64">
        <v>856</v>
      </c>
      <c r="E15" s="64">
        <v>918.7</v>
      </c>
      <c r="F15" s="64">
        <v>1021.7</v>
      </c>
      <c r="G15" s="64">
        <v>825.7</v>
      </c>
      <c r="H15" s="64">
        <v>837.8</v>
      </c>
      <c r="I15" s="64">
        <v>904.8</v>
      </c>
      <c r="J15" s="88">
        <v>1012.5</v>
      </c>
      <c r="K15" s="88">
        <v>858.1</v>
      </c>
      <c r="L15" s="88">
        <v>870.4</v>
      </c>
      <c r="M15" s="88">
        <v>942</v>
      </c>
      <c r="N15" s="88">
        <v>1056.3</v>
      </c>
      <c r="O15" s="64">
        <v>868.6</v>
      </c>
      <c r="P15" s="64">
        <v>1060.4</v>
      </c>
      <c r="Q15" s="64">
        <v>1137.6</v>
      </c>
      <c r="R15" s="64">
        <v>1263</v>
      </c>
      <c r="S15" s="89">
        <v>1230.4</v>
      </c>
      <c r="T15" s="89">
        <v>1239.1</v>
      </c>
      <c r="U15" s="89">
        <v>1310.9</v>
      </c>
      <c r="V15" s="89">
        <v>1353.3</v>
      </c>
      <c r="W15" s="89">
        <v>1260.5</v>
      </c>
      <c r="X15" s="89">
        <v>1505</v>
      </c>
      <c r="Y15" s="89">
        <v>1520.5</v>
      </c>
      <c r="Z15" s="89">
        <v>1576.6</v>
      </c>
      <c r="AA15" s="89">
        <v>1378.5</v>
      </c>
      <c r="AB15" s="89">
        <v>1522.4</v>
      </c>
      <c r="AC15" s="89">
        <v>1603</v>
      </c>
      <c r="AD15" s="89">
        <v>1679.3</v>
      </c>
      <c r="AE15" s="47">
        <v>1445.2</v>
      </c>
      <c r="AF15" s="47">
        <v>1511.6</v>
      </c>
      <c r="AG15" s="47">
        <v>1614.2</v>
      </c>
      <c r="AH15" s="47">
        <v>1768.4</v>
      </c>
      <c r="AI15" s="47">
        <v>1632.3999999999999</v>
      </c>
      <c r="AJ15" s="47">
        <v>1610.7</v>
      </c>
      <c r="AK15" s="48">
        <v>1682.1999999999998</v>
      </c>
      <c r="AL15" s="46">
        <v>1787.8</v>
      </c>
      <c r="AM15" s="46">
        <v>1832</v>
      </c>
      <c r="AN15" s="46">
        <v>1914.2</v>
      </c>
      <c r="AO15" s="46">
        <v>2038.9</v>
      </c>
      <c r="AP15" s="46">
        <v>2248.9</v>
      </c>
      <c r="AQ15" s="46">
        <v>2143</v>
      </c>
      <c r="AR15" s="56">
        <v>2488.2</v>
      </c>
      <c r="AS15" s="73">
        <v>2652.1</v>
      </c>
      <c r="AT15" s="86">
        <v>2688.3</v>
      </c>
      <c r="AU15" s="86">
        <v>2103.7</v>
      </c>
      <c r="AV15" s="46">
        <f>2442.5</f>
        <v>2442.5</v>
      </c>
      <c r="AW15" s="46">
        <f>2603.3</f>
        <v>2603.3</v>
      </c>
      <c r="AX15" s="87">
        <f>2638.9</f>
        <v>2638.9</v>
      </c>
    </row>
    <row r="16" spans="2:50" ht="13.5">
      <c r="B16" s="28" t="s">
        <v>28</v>
      </c>
      <c r="C16" s="64">
        <v>230</v>
      </c>
      <c r="D16" s="64">
        <v>230</v>
      </c>
      <c r="E16" s="64">
        <v>230</v>
      </c>
      <c r="F16" s="64">
        <v>230</v>
      </c>
      <c r="G16" s="64">
        <v>315.5</v>
      </c>
      <c r="H16" s="64">
        <v>315.5</v>
      </c>
      <c r="I16" s="64">
        <v>315.5</v>
      </c>
      <c r="J16" s="64">
        <v>315.5</v>
      </c>
      <c r="K16" s="64">
        <v>384.2</v>
      </c>
      <c r="L16" s="64">
        <v>384.2</v>
      </c>
      <c r="M16" s="64">
        <v>384.2</v>
      </c>
      <c r="N16" s="64">
        <v>384.1</v>
      </c>
      <c r="O16" s="64">
        <v>395.1</v>
      </c>
      <c r="P16" s="64">
        <v>395.2</v>
      </c>
      <c r="Q16" s="64">
        <v>395.2</v>
      </c>
      <c r="R16" s="64">
        <v>395.2</v>
      </c>
      <c r="S16" s="90">
        <v>387.3</v>
      </c>
      <c r="T16" s="90">
        <v>387.3</v>
      </c>
      <c r="U16" s="90">
        <v>387.3</v>
      </c>
      <c r="V16" s="90">
        <v>387.3</v>
      </c>
      <c r="W16" s="90">
        <v>390.1</v>
      </c>
      <c r="X16" s="90">
        <v>390.4</v>
      </c>
      <c r="Y16" s="90">
        <v>390.4</v>
      </c>
      <c r="Z16" s="90">
        <v>390.4</v>
      </c>
      <c r="AA16" s="90">
        <v>346.3</v>
      </c>
      <c r="AB16" s="90">
        <v>346.3</v>
      </c>
      <c r="AC16" s="90">
        <v>346.3</v>
      </c>
      <c r="AD16" s="90">
        <v>346.3</v>
      </c>
      <c r="AE16" s="44">
        <v>326.5</v>
      </c>
      <c r="AF16" s="44">
        <v>367.8</v>
      </c>
      <c r="AG16" s="44">
        <v>390.1</v>
      </c>
      <c r="AH16" s="44">
        <v>417.8</v>
      </c>
      <c r="AI16" s="44">
        <v>347.5</v>
      </c>
      <c r="AJ16" s="44">
        <v>367.4</v>
      </c>
      <c r="AK16" s="45">
        <v>375.7</v>
      </c>
      <c r="AL16" s="49">
        <v>394.8</v>
      </c>
      <c r="AM16" s="46">
        <v>422.1</v>
      </c>
      <c r="AN16" s="46">
        <v>445.4</v>
      </c>
      <c r="AO16" s="46">
        <v>455.3</v>
      </c>
      <c r="AP16" s="46">
        <v>478</v>
      </c>
      <c r="AQ16" s="46">
        <v>539.8</v>
      </c>
      <c r="AR16" s="56">
        <v>548.2</v>
      </c>
      <c r="AS16" s="73">
        <v>551</v>
      </c>
      <c r="AT16" s="86">
        <v>553.3</v>
      </c>
      <c r="AU16" s="86">
        <v>595.5</v>
      </c>
      <c r="AV16" s="46">
        <f>605.3</f>
        <v>605.3</v>
      </c>
      <c r="AW16" s="46">
        <f>608.5</f>
        <v>608.5</v>
      </c>
      <c r="AX16" s="87">
        <f>611.2</f>
        <v>611.2</v>
      </c>
    </row>
    <row r="17" spans="2:50" ht="30" customHeight="1">
      <c r="B17" s="28" t="s">
        <v>29</v>
      </c>
      <c r="C17" s="34">
        <v>357.6</v>
      </c>
      <c r="D17" s="34">
        <v>402</v>
      </c>
      <c r="E17" s="34">
        <v>428</v>
      </c>
      <c r="F17" s="34">
        <v>481.6</v>
      </c>
      <c r="G17" s="34">
        <v>466.1</v>
      </c>
      <c r="H17" s="34">
        <v>530.1</v>
      </c>
      <c r="I17" s="34">
        <v>567.7</v>
      </c>
      <c r="J17" s="34">
        <v>645</v>
      </c>
      <c r="K17" s="34">
        <v>514.1</v>
      </c>
      <c r="L17" s="34">
        <v>583.1</v>
      </c>
      <c r="M17" s="34">
        <v>623.5</v>
      </c>
      <c r="N17" s="34">
        <v>767.5</v>
      </c>
      <c r="O17" s="34">
        <v>613.8</v>
      </c>
      <c r="P17" s="34">
        <v>692.5</v>
      </c>
      <c r="Q17" s="34">
        <v>746.7</v>
      </c>
      <c r="R17" s="34">
        <v>831.9</v>
      </c>
      <c r="S17" s="75">
        <v>678.3</v>
      </c>
      <c r="T17" s="75">
        <v>737.5</v>
      </c>
      <c r="U17" s="75">
        <v>761.2</v>
      </c>
      <c r="V17" s="75">
        <v>784.9</v>
      </c>
      <c r="W17" s="91">
        <v>749.4</v>
      </c>
      <c r="X17" s="91">
        <v>819.8</v>
      </c>
      <c r="Y17" s="91">
        <v>851.2</v>
      </c>
      <c r="Z17" s="91">
        <v>886.1</v>
      </c>
      <c r="AA17" s="91">
        <v>767.7</v>
      </c>
      <c r="AB17" s="91">
        <v>840.3</v>
      </c>
      <c r="AC17" s="91">
        <v>888.7</v>
      </c>
      <c r="AD17" s="91">
        <v>961.3</v>
      </c>
      <c r="AE17" s="91">
        <v>823.7</v>
      </c>
      <c r="AF17" s="91">
        <v>908.2</v>
      </c>
      <c r="AG17" s="91">
        <v>967.8</v>
      </c>
      <c r="AH17" s="91">
        <v>1185.7</v>
      </c>
      <c r="AI17" s="91">
        <v>844.1</v>
      </c>
      <c r="AJ17" s="91">
        <v>917.8</v>
      </c>
      <c r="AK17" s="92">
        <v>922.5</v>
      </c>
      <c r="AL17" s="93">
        <v>1134.5</v>
      </c>
      <c r="AM17" s="74">
        <v>919.8</v>
      </c>
      <c r="AN17" s="74">
        <v>1001.7</v>
      </c>
      <c r="AO17" s="74">
        <v>1005.9</v>
      </c>
      <c r="AP17" s="74">
        <v>1242.4</v>
      </c>
      <c r="AQ17" s="74">
        <v>1273.6</v>
      </c>
      <c r="AR17" s="75">
        <v>1289.3</v>
      </c>
      <c r="AS17" s="76">
        <v>1396.6</v>
      </c>
      <c r="AT17" s="94">
        <v>1420.4</v>
      </c>
      <c r="AU17" s="94">
        <v>1611.7</v>
      </c>
      <c r="AV17" s="74">
        <f>1629.9</f>
        <v>1629.9</v>
      </c>
      <c r="AW17" s="74">
        <f>1654.7</f>
        <v>1654.7</v>
      </c>
      <c r="AX17" s="95">
        <f>1882.3</f>
        <v>1882.3</v>
      </c>
    </row>
    <row r="18" spans="2:50" ht="13.5">
      <c r="B18" s="28" t="s">
        <v>30</v>
      </c>
      <c r="C18" s="34">
        <v>288.3</v>
      </c>
      <c r="D18" s="34">
        <v>289.7</v>
      </c>
      <c r="E18" s="34">
        <v>358.7</v>
      </c>
      <c r="F18" s="34">
        <v>416.9</v>
      </c>
      <c r="G18" s="34">
        <v>313.4</v>
      </c>
      <c r="H18" s="34">
        <v>315</v>
      </c>
      <c r="I18" s="34">
        <v>390</v>
      </c>
      <c r="J18" s="74">
        <v>453.3</v>
      </c>
      <c r="K18" s="74">
        <v>349</v>
      </c>
      <c r="L18" s="74">
        <v>350.7</v>
      </c>
      <c r="M18" s="74">
        <v>434.2</v>
      </c>
      <c r="N18" s="74">
        <v>504.7</v>
      </c>
      <c r="O18" s="74">
        <v>361.2</v>
      </c>
      <c r="P18" s="74">
        <v>362.8</v>
      </c>
      <c r="Q18" s="74">
        <v>449.4</v>
      </c>
      <c r="R18" s="74">
        <v>522.3</v>
      </c>
      <c r="S18" s="75">
        <v>367.2</v>
      </c>
      <c r="T18" s="75">
        <v>377.1</v>
      </c>
      <c r="U18" s="75">
        <v>455.8</v>
      </c>
      <c r="V18" s="75">
        <v>529.6</v>
      </c>
      <c r="W18" s="75">
        <v>425.9</v>
      </c>
      <c r="X18" s="75">
        <v>476</v>
      </c>
      <c r="Y18" s="75">
        <v>536.1</v>
      </c>
      <c r="Z18" s="75">
        <v>591.3</v>
      </c>
      <c r="AA18" s="75">
        <v>461.9</v>
      </c>
      <c r="AB18" s="75">
        <v>516.8</v>
      </c>
      <c r="AC18" s="75">
        <v>580.6</v>
      </c>
      <c r="AD18" s="75">
        <v>640</v>
      </c>
      <c r="AE18" s="75">
        <v>591.4</v>
      </c>
      <c r="AF18" s="75">
        <v>634.3</v>
      </c>
      <c r="AG18" s="75">
        <v>583.4</v>
      </c>
      <c r="AH18" s="75">
        <v>780.8</v>
      </c>
      <c r="AI18" s="75">
        <v>647.9</v>
      </c>
      <c r="AJ18" s="75">
        <v>656.7</v>
      </c>
      <c r="AK18" s="76">
        <v>774.6</v>
      </c>
      <c r="AL18" s="74">
        <v>819</v>
      </c>
      <c r="AM18" s="74">
        <v>782.1</v>
      </c>
      <c r="AN18" s="74">
        <v>792.4</v>
      </c>
      <c r="AO18" s="74">
        <v>933.2</v>
      </c>
      <c r="AP18" s="74">
        <v>984.8</v>
      </c>
      <c r="AQ18" s="74">
        <v>965.1</v>
      </c>
      <c r="AR18" s="75">
        <v>1053.8</v>
      </c>
      <c r="AS18" s="76">
        <v>1267.5</v>
      </c>
      <c r="AT18" s="94">
        <v>1281.6</v>
      </c>
      <c r="AU18" s="94">
        <v>1049.1</v>
      </c>
      <c r="AV18" s="74">
        <f>1152.3</f>
        <v>1152.3</v>
      </c>
      <c r="AW18" s="74">
        <f>1350.8</f>
        <v>1350.8</v>
      </c>
      <c r="AX18" s="95">
        <f>1467.1</f>
        <v>1467.1</v>
      </c>
    </row>
    <row r="19" spans="2:50" ht="13.5">
      <c r="B19" s="28" t="s">
        <v>31</v>
      </c>
      <c r="C19" s="34">
        <v>367.8</v>
      </c>
      <c r="D19" s="34">
        <v>402</v>
      </c>
      <c r="E19" s="34">
        <v>436.2</v>
      </c>
      <c r="F19" s="34">
        <v>504.7</v>
      </c>
      <c r="G19" s="34">
        <v>407.8</v>
      </c>
      <c r="H19" s="34">
        <v>445.8</v>
      </c>
      <c r="I19" s="34">
        <v>483.7</v>
      </c>
      <c r="J19" s="34">
        <v>559.6</v>
      </c>
      <c r="K19" s="34">
        <v>417.7</v>
      </c>
      <c r="L19" s="34">
        <v>456.6</v>
      </c>
      <c r="M19" s="34">
        <v>495.4</v>
      </c>
      <c r="N19" s="34">
        <v>573.1</v>
      </c>
      <c r="O19" s="34">
        <v>418.9</v>
      </c>
      <c r="P19" s="34">
        <v>457.6</v>
      </c>
      <c r="Q19" s="34">
        <v>496.5</v>
      </c>
      <c r="R19" s="34">
        <v>574.4</v>
      </c>
      <c r="S19" s="75">
        <v>410.9</v>
      </c>
      <c r="T19" s="75">
        <v>448.9</v>
      </c>
      <c r="U19" s="75">
        <v>486</v>
      </c>
      <c r="V19" s="75">
        <v>556.2</v>
      </c>
      <c r="W19" s="91">
        <v>428.9</v>
      </c>
      <c r="X19" s="91">
        <v>468.5</v>
      </c>
      <c r="Y19" s="91">
        <v>507.4</v>
      </c>
      <c r="Z19" s="91">
        <v>580.2</v>
      </c>
      <c r="AA19" s="143">
        <v>423.8</v>
      </c>
      <c r="AB19" s="91">
        <v>589.3</v>
      </c>
      <c r="AC19" s="91">
        <v>584.9</v>
      </c>
      <c r="AD19" s="91">
        <v>609.2</v>
      </c>
      <c r="AE19" s="91">
        <v>547</v>
      </c>
      <c r="AF19" s="91">
        <v>584.2</v>
      </c>
      <c r="AG19" s="91">
        <v>483.8</v>
      </c>
      <c r="AH19" s="91">
        <v>794.3</v>
      </c>
      <c r="AI19" s="91">
        <v>717.2</v>
      </c>
      <c r="AJ19" s="91">
        <v>694.7</v>
      </c>
      <c r="AK19" s="92">
        <v>569.8</v>
      </c>
      <c r="AL19" s="74">
        <v>711.8</v>
      </c>
      <c r="AM19" s="74">
        <v>802.6</v>
      </c>
      <c r="AN19" s="74">
        <v>777.9</v>
      </c>
      <c r="AO19" s="74">
        <v>640.8</v>
      </c>
      <c r="AP19" s="74">
        <v>796.8</v>
      </c>
      <c r="AQ19" s="74">
        <v>941.6</v>
      </c>
      <c r="AR19" s="75">
        <v>911.7</v>
      </c>
      <c r="AS19" s="76">
        <v>745.2</v>
      </c>
      <c r="AT19" s="94">
        <v>934.5</v>
      </c>
      <c r="AU19" s="94">
        <v>1066.4</v>
      </c>
      <c r="AV19" s="74">
        <f>1031.7</f>
        <v>1031.7</v>
      </c>
      <c r="AW19" s="74">
        <f>837.9</f>
        <v>837.9</v>
      </c>
      <c r="AX19" s="95">
        <f>1058.2</f>
        <v>1058.2</v>
      </c>
    </row>
    <row r="20" spans="2:50" ht="13.5">
      <c r="B20" s="28" t="s">
        <v>32</v>
      </c>
      <c r="C20" s="34">
        <v>190.9</v>
      </c>
      <c r="D20" s="34">
        <v>199.9</v>
      </c>
      <c r="E20" s="34">
        <v>238.1</v>
      </c>
      <c r="F20" s="34">
        <v>279.9</v>
      </c>
      <c r="G20" s="34">
        <v>216.4</v>
      </c>
      <c r="H20" s="34">
        <v>226.8</v>
      </c>
      <c r="I20" s="34">
        <v>270</v>
      </c>
      <c r="J20" s="34">
        <v>317.4</v>
      </c>
      <c r="K20" s="34">
        <v>238</v>
      </c>
      <c r="L20" s="34">
        <v>249.3</v>
      </c>
      <c r="M20" s="34">
        <v>296.9</v>
      </c>
      <c r="N20" s="34">
        <v>349</v>
      </c>
      <c r="O20" s="34">
        <v>239</v>
      </c>
      <c r="P20" s="34">
        <v>261.7</v>
      </c>
      <c r="Q20" s="34">
        <v>286.8</v>
      </c>
      <c r="R20" s="34">
        <v>350.4</v>
      </c>
      <c r="S20" s="91">
        <v>225.8</v>
      </c>
      <c r="T20" s="91">
        <v>248.7</v>
      </c>
      <c r="U20" s="91">
        <v>273.9</v>
      </c>
      <c r="V20" s="91">
        <v>334.5</v>
      </c>
      <c r="W20" s="91">
        <v>229.1</v>
      </c>
      <c r="X20" s="91">
        <v>258.7</v>
      </c>
      <c r="Y20" s="91">
        <v>281.8</v>
      </c>
      <c r="Z20" s="91">
        <v>338.4</v>
      </c>
      <c r="AA20" s="91">
        <v>274.1</v>
      </c>
      <c r="AB20" s="91">
        <v>313.5</v>
      </c>
      <c r="AC20" s="91">
        <v>328.7</v>
      </c>
      <c r="AD20" s="91">
        <v>352.8</v>
      </c>
      <c r="AE20" s="91">
        <v>287.4</v>
      </c>
      <c r="AF20" s="91">
        <v>345.8</v>
      </c>
      <c r="AG20" s="91">
        <v>330.4</v>
      </c>
      <c r="AH20" s="91">
        <v>476</v>
      </c>
      <c r="AI20" s="91">
        <v>434</v>
      </c>
      <c r="AJ20" s="91">
        <v>392.8</v>
      </c>
      <c r="AK20" s="92">
        <v>532.5</v>
      </c>
      <c r="AL20" s="74">
        <v>545.5</v>
      </c>
      <c r="AM20" s="74">
        <v>427</v>
      </c>
      <c r="AN20" s="74">
        <v>388</v>
      </c>
      <c r="AO20" s="74">
        <v>520.7</v>
      </c>
      <c r="AP20" s="74">
        <v>533</v>
      </c>
      <c r="AQ20" s="74">
        <v>527.7</v>
      </c>
      <c r="AR20" s="75">
        <v>472.8</v>
      </c>
      <c r="AS20" s="76">
        <v>659.3</v>
      </c>
      <c r="AT20" s="94">
        <v>676.5</v>
      </c>
      <c r="AU20" s="94">
        <v>621.8</v>
      </c>
      <c r="AV20" s="74">
        <f>558</f>
        <v>558</v>
      </c>
      <c r="AW20" s="74">
        <f>774.9</f>
        <v>774.9</v>
      </c>
      <c r="AX20" s="95">
        <f>794.8</f>
        <v>794.8</v>
      </c>
    </row>
    <row r="21" spans="2:50" ht="13.5">
      <c r="B21" s="28" t="s">
        <v>33</v>
      </c>
      <c r="C21" s="34">
        <v>306.3</v>
      </c>
      <c r="D21" s="34">
        <v>337.3</v>
      </c>
      <c r="E21" s="34">
        <v>378.3</v>
      </c>
      <c r="F21" s="34">
        <v>387</v>
      </c>
      <c r="G21" s="34">
        <v>347.6</v>
      </c>
      <c r="H21" s="34">
        <v>380.2</v>
      </c>
      <c r="I21" s="34">
        <v>454.9</v>
      </c>
      <c r="J21" s="74">
        <v>471.3</v>
      </c>
      <c r="K21" s="74">
        <v>375.4</v>
      </c>
      <c r="L21" s="74">
        <v>411.2</v>
      </c>
      <c r="M21" s="74">
        <v>491.7</v>
      </c>
      <c r="N21" s="74">
        <v>509.4</v>
      </c>
      <c r="O21" s="74">
        <v>383.8</v>
      </c>
      <c r="P21" s="74">
        <v>420.5</v>
      </c>
      <c r="Q21" s="74">
        <v>502.6</v>
      </c>
      <c r="R21" s="74">
        <v>522</v>
      </c>
      <c r="S21" s="75">
        <v>350.7</v>
      </c>
      <c r="T21" s="75">
        <v>389.5</v>
      </c>
      <c r="U21" s="75">
        <v>486</v>
      </c>
      <c r="V21" s="75">
        <v>499.3</v>
      </c>
      <c r="W21" s="75">
        <v>432.5</v>
      </c>
      <c r="X21" s="75">
        <v>516.3</v>
      </c>
      <c r="Y21" s="75">
        <v>526.4</v>
      </c>
      <c r="Z21" s="75">
        <v>531.9</v>
      </c>
      <c r="AA21" s="75">
        <v>444.1</v>
      </c>
      <c r="AB21" s="75">
        <v>507.8</v>
      </c>
      <c r="AC21" s="75">
        <v>532.4</v>
      </c>
      <c r="AD21" s="75">
        <v>571.4</v>
      </c>
      <c r="AE21" s="75">
        <v>363.3</v>
      </c>
      <c r="AF21" s="75">
        <v>444</v>
      </c>
      <c r="AG21" s="75">
        <v>471.2</v>
      </c>
      <c r="AH21" s="75">
        <v>668.6</v>
      </c>
      <c r="AI21" s="75">
        <v>615.6</v>
      </c>
      <c r="AJ21" s="75">
        <v>440.4</v>
      </c>
      <c r="AK21" s="76">
        <v>496</v>
      </c>
      <c r="AL21" s="74">
        <v>478.2</v>
      </c>
      <c r="AM21" s="74">
        <v>656.2</v>
      </c>
      <c r="AN21" s="74">
        <v>481.6</v>
      </c>
      <c r="AO21" s="74">
        <v>545.8</v>
      </c>
      <c r="AP21" s="74">
        <v>554.4</v>
      </c>
      <c r="AQ21" s="74">
        <v>454.2</v>
      </c>
      <c r="AR21" s="75">
        <v>488.8</v>
      </c>
      <c r="AS21" s="76">
        <v>494.6</v>
      </c>
      <c r="AT21" s="94">
        <v>559.8</v>
      </c>
      <c r="AU21" s="94">
        <f>522</f>
        <v>522</v>
      </c>
      <c r="AV21" s="74">
        <f>562.2</f>
        <v>562.2</v>
      </c>
      <c r="AW21" s="74">
        <f>539</f>
        <v>539</v>
      </c>
      <c r="AX21" s="95">
        <f>675</f>
        <v>675</v>
      </c>
    </row>
    <row r="22" spans="2:50" ht="27">
      <c r="B22" s="28" t="s">
        <v>6</v>
      </c>
      <c r="C22" s="34">
        <v>-51.4</v>
      </c>
      <c r="D22" s="34">
        <v>-51.4</v>
      </c>
      <c r="E22" s="34">
        <v>-51.4</v>
      </c>
      <c r="F22" s="34">
        <v>-51.4</v>
      </c>
      <c r="G22" s="34">
        <v>-84.2</v>
      </c>
      <c r="H22" s="34">
        <v>-84.2</v>
      </c>
      <c r="I22" s="34">
        <v>-84.1</v>
      </c>
      <c r="J22" s="34">
        <v>-84.1</v>
      </c>
      <c r="K22" s="34">
        <v>-84.1</v>
      </c>
      <c r="L22" s="34">
        <v>-84.3</v>
      </c>
      <c r="M22" s="34">
        <v>-84.3</v>
      </c>
      <c r="N22" s="34">
        <v>-84.3</v>
      </c>
      <c r="O22" s="34">
        <v>-89</v>
      </c>
      <c r="P22" s="34">
        <v>-89</v>
      </c>
      <c r="Q22" s="34">
        <v>-89</v>
      </c>
      <c r="R22" s="34">
        <v>-89</v>
      </c>
      <c r="S22" s="91">
        <v>-95.2</v>
      </c>
      <c r="T22" s="91">
        <v>-95.2</v>
      </c>
      <c r="U22" s="91">
        <v>-95.2</v>
      </c>
      <c r="V22" s="91">
        <v>-95.2</v>
      </c>
      <c r="W22" s="91">
        <v>-96.2</v>
      </c>
      <c r="X22" s="91">
        <v>-96.2</v>
      </c>
      <c r="Y22" s="91">
        <v>-96.2</v>
      </c>
      <c r="Z22" s="91">
        <v>-96.2</v>
      </c>
      <c r="AA22" s="91">
        <v>-97.2</v>
      </c>
      <c r="AB22" s="91">
        <v>-97.2</v>
      </c>
      <c r="AC22" s="91">
        <v>-97.2</v>
      </c>
      <c r="AD22" s="91">
        <v>-97.2</v>
      </c>
      <c r="AE22" s="91">
        <v>-92.3</v>
      </c>
      <c r="AF22" s="91">
        <v>-97.4</v>
      </c>
      <c r="AG22" s="91">
        <v>-99.5</v>
      </c>
      <c r="AH22" s="91">
        <v>-104.9</v>
      </c>
      <c r="AI22" s="91">
        <v>-82.6</v>
      </c>
      <c r="AJ22" s="91">
        <v>-87.1</v>
      </c>
      <c r="AK22" s="92">
        <v>-89</v>
      </c>
      <c r="AL22" s="74">
        <v>-93.6</v>
      </c>
      <c r="AM22" s="74">
        <v>-82.5</v>
      </c>
      <c r="AN22" s="74">
        <v>-87.1</v>
      </c>
      <c r="AO22" s="74">
        <v>-89</v>
      </c>
      <c r="AP22" s="74">
        <v>-93.4</v>
      </c>
      <c r="AQ22" s="74">
        <v>-83.4</v>
      </c>
      <c r="AR22" s="75">
        <v>-88.3</v>
      </c>
      <c r="AS22" s="76">
        <v>-97.5</v>
      </c>
      <c r="AT22" s="94">
        <v>-98.6</v>
      </c>
      <c r="AU22" s="94">
        <v>-96.9</v>
      </c>
      <c r="AV22" s="74">
        <f>-102.6</f>
        <v>-102.6</v>
      </c>
      <c r="AW22" s="74">
        <f>-113.3</f>
        <v>-113.3</v>
      </c>
      <c r="AX22" s="95">
        <f>-114.6</f>
        <v>-114.6</v>
      </c>
    </row>
    <row r="23" spans="2:50" ht="15" customHeight="1">
      <c r="B23" s="28" t="s">
        <v>7</v>
      </c>
      <c r="C23" s="88">
        <v>802.4</v>
      </c>
      <c r="D23" s="64">
        <v>756</v>
      </c>
      <c r="E23" s="64">
        <v>916.2</v>
      </c>
      <c r="F23" s="64">
        <v>917.4</v>
      </c>
      <c r="G23" s="64">
        <v>826.4</v>
      </c>
      <c r="H23" s="64">
        <v>935.6</v>
      </c>
      <c r="I23" s="64">
        <v>1015.4</v>
      </c>
      <c r="J23" s="64">
        <v>1100.6</v>
      </c>
      <c r="K23" s="64">
        <v>902.3</v>
      </c>
      <c r="L23" s="64">
        <v>1149.1</v>
      </c>
      <c r="M23" s="64">
        <v>1168.9</v>
      </c>
      <c r="N23" s="64">
        <v>1192.7</v>
      </c>
      <c r="O23" s="64">
        <v>942.7</v>
      </c>
      <c r="P23" s="64">
        <v>1080.6</v>
      </c>
      <c r="Q23" s="64">
        <v>1130.7</v>
      </c>
      <c r="R23" s="64">
        <v>1705</v>
      </c>
      <c r="S23" s="90">
        <v>1111</v>
      </c>
      <c r="T23" s="90">
        <v>1209.7</v>
      </c>
      <c r="U23" s="90">
        <v>1263.2</v>
      </c>
      <c r="V23" s="90">
        <v>1337.5</v>
      </c>
      <c r="W23" s="90">
        <v>1129.8</v>
      </c>
      <c r="X23" s="90">
        <v>1230.3</v>
      </c>
      <c r="Y23" s="90">
        <v>1284.4</v>
      </c>
      <c r="Z23" s="90">
        <v>1359.9</v>
      </c>
      <c r="AA23" s="90">
        <v>1120.8</v>
      </c>
      <c r="AB23" s="90">
        <v>1575.6</v>
      </c>
      <c r="AC23" s="90">
        <v>1701.7</v>
      </c>
      <c r="AD23" s="90">
        <v>1800.2</v>
      </c>
      <c r="AE23" s="44">
        <v>1612.7</v>
      </c>
      <c r="AF23" s="44">
        <v>1825.5</v>
      </c>
      <c r="AG23" s="44">
        <v>1884.1</v>
      </c>
      <c r="AH23" s="44">
        <v>2040.2</v>
      </c>
      <c r="AI23" s="44">
        <v>1808</v>
      </c>
      <c r="AJ23" s="44">
        <v>1740.2</v>
      </c>
      <c r="AK23" s="45">
        <v>1698</v>
      </c>
      <c r="AL23" s="46">
        <v>1602.2</v>
      </c>
      <c r="AM23" s="46">
        <v>1731</v>
      </c>
      <c r="AN23" s="46">
        <v>1924</v>
      </c>
      <c r="AO23" s="46">
        <v>1982.4</v>
      </c>
      <c r="AP23" s="46">
        <v>1942.2</v>
      </c>
      <c r="AQ23" s="46">
        <v>2230.1</v>
      </c>
      <c r="AR23" s="56">
        <v>2493.3</v>
      </c>
      <c r="AS23" s="73">
        <v>2746.6</v>
      </c>
      <c r="AT23" s="86">
        <v>2503.1</v>
      </c>
      <c r="AU23" s="86">
        <v>2882</v>
      </c>
      <c r="AV23" s="46">
        <f>2738</f>
        <v>2738</v>
      </c>
      <c r="AW23" s="46">
        <f>2947.4</f>
        <v>2947.4</v>
      </c>
      <c r="AX23" s="87">
        <f>2624.3</f>
        <v>2624.3</v>
      </c>
    </row>
    <row r="24" spans="2:50" ht="18" customHeight="1" thickBot="1">
      <c r="B24" s="20" t="s">
        <v>8</v>
      </c>
      <c r="C24" s="50">
        <v>12964.599999999999</v>
      </c>
      <c r="D24" s="50">
        <v>13090.299999999997</v>
      </c>
      <c r="E24" s="50">
        <v>14235.100000000002</v>
      </c>
      <c r="F24" s="50">
        <v>14453.7</v>
      </c>
      <c r="G24" s="50">
        <v>12917.5</v>
      </c>
      <c r="H24" s="50">
        <v>13919.199999999999</v>
      </c>
      <c r="I24" s="50">
        <v>15465.999999999998</v>
      </c>
      <c r="J24" s="50">
        <v>15879.299999999997</v>
      </c>
      <c r="K24" s="50">
        <v>13117.1</v>
      </c>
      <c r="L24" s="50">
        <v>15292.100000000004</v>
      </c>
      <c r="M24" s="50">
        <v>15870.900000000001</v>
      </c>
      <c r="N24" s="50">
        <v>14734.000000000002</v>
      </c>
      <c r="O24" s="50">
        <v>11538.699999999999</v>
      </c>
      <c r="P24" s="50">
        <v>14192.2</v>
      </c>
      <c r="Q24" s="50">
        <v>14118.100000000002</v>
      </c>
      <c r="R24" s="50">
        <v>14531</v>
      </c>
      <c r="S24" s="50">
        <v>12816.999999999998</v>
      </c>
      <c r="T24" s="50">
        <v>15186.8</v>
      </c>
      <c r="U24" s="50">
        <v>15764.199999999999</v>
      </c>
      <c r="V24" s="50">
        <v>16657.199999999997</v>
      </c>
      <c r="W24" s="50">
        <v>15475.499999999998</v>
      </c>
      <c r="X24" s="50">
        <v>17422.6</v>
      </c>
      <c r="Y24" s="50">
        <v>18037.5</v>
      </c>
      <c r="Z24" s="50">
        <v>19402.200000000004</v>
      </c>
      <c r="AA24" s="50">
        <v>17466.599999999995</v>
      </c>
      <c r="AB24" s="50">
        <v>19417.599999999995</v>
      </c>
      <c r="AC24" s="50">
        <v>20265.400000000005</v>
      </c>
      <c r="AD24" s="50">
        <v>22942.399999999998</v>
      </c>
      <c r="AE24" s="50">
        <v>18195.100000000006</v>
      </c>
      <c r="AF24" s="50">
        <v>20214</v>
      </c>
      <c r="AG24" s="50">
        <v>20170.4</v>
      </c>
      <c r="AH24" s="50">
        <v>23316.699999999997</v>
      </c>
      <c r="AI24" s="50">
        <v>18043.6</v>
      </c>
      <c r="AJ24" s="50">
        <v>16813.199999999997</v>
      </c>
      <c r="AK24" s="50">
        <v>18103.1</v>
      </c>
      <c r="AL24" s="50">
        <v>19618.2</v>
      </c>
      <c r="AM24" s="50">
        <v>19393.4</v>
      </c>
      <c r="AN24" s="50">
        <v>21820.5</v>
      </c>
      <c r="AO24" s="50">
        <v>23571</v>
      </c>
      <c r="AP24" s="50">
        <v>28418.3</v>
      </c>
      <c r="AQ24" s="50">
        <v>29881.499999999993</v>
      </c>
      <c r="AR24" s="50">
        <v>33441.6</v>
      </c>
      <c r="AS24" s="50">
        <v>35212.299999999996</v>
      </c>
      <c r="AT24" s="50">
        <v>35437.3</v>
      </c>
      <c r="AU24" s="96">
        <v>30360.3</v>
      </c>
      <c r="AV24" s="96">
        <v>30052.7</v>
      </c>
      <c r="AW24" s="96">
        <v>31076.4</v>
      </c>
      <c r="AX24" s="96">
        <v>31516.100000000002</v>
      </c>
    </row>
    <row r="26" spans="2:50" ht="13.5">
      <c r="B26" s="120" t="s">
        <v>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</row>
    <row r="27" spans="2:50" ht="15" customHeight="1">
      <c r="B27" s="120" t="s">
        <v>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</row>
    <row r="28" spans="2:33" ht="14.25" thickBot="1">
      <c r="B28" s="13"/>
      <c r="C28" s="16"/>
      <c r="D28" s="16"/>
      <c r="E28" s="16"/>
      <c r="F28" s="16"/>
      <c r="G28" s="16"/>
      <c r="H28" s="16"/>
      <c r="I28" s="13"/>
      <c r="J28" s="13"/>
      <c r="AA28" s="17"/>
      <c r="AB28" s="17"/>
      <c r="AC28" s="17"/>
      <c r="AD28" s="17"/>
      <c r="AE28" s="17"/>
      <c r="AF28" s="17"/>
      <c r="AG28" s="17"/>
    </row>
    <row r="29" spans="2:50" s="18" customFormat="1" ht="20.25" customHeight="1">
      <c r="B29" s="122"/>
      <c r="C29" s="118">
        <v>2012</v>
      </c>
      <c r="D29" s="118"/>
      <c r="E29" s="118"/>
      <c r="F29" s="118"/>
      <c r="G29" s="118">
        <v>2013</v>
      </c>
      <c r="H29" s="118"/>
      <c r="I29" s="118"/>
      <c r="J29" s="118"/>
      <c r="K29" s="118">
        <v>2014</v>
      </c>
      <c r="L29" s="118"/>
      <c r="M29" s="118"/>
      <c r="N29" s="118"/>
      <c r="O29" s="118">
        <v>2015</v>
      </c>
      <c r="P29" s="118"/>
      <c r="Q29" s="118"/>
      <c r="R29" s="118"/>
      <c r="S29" s="118">
        <v>2016</v>
      </c>
      <c r="T29" s="118"/>
      <c r="U29" s="118"/>
      <c r="V29" s="118"/>
      <c r="W29" s="118">
        <v>2017</v>
      </c>
      <c r="X29" s="118"/>
      <c r="Y29" s="118"/>
      <c r="Z29" s="118"/>
      <c r="AA29" s="118">
        <v>2018</v>
      </c>
      <c r="AB29" s="118"/>
      <c r="AC29" s="118"/>
      <c r="AD29" s="119"/>
      <c r="AE29" s="118">
        <v>2019</v>
      </c>
      <c r="AF29" s="118"/>
      <c r="AG29" s="118"/>
      <c r="AH29" s="118"/>
      <c r="AI29" s="118">
        <v>2020</v>
      </c>
      <c r="AJ29" s="118"/>
      <c r="AK29" s="118"/>
      <c r="AL29" s="118"/>
      <c r="AM29" s="118">
        <v>2021</v>
      </c>
      <c r="AN29" s="118"/>
      <c r="AO29" s="118"/>
      <c r="AP29" s="118"/>
      <c r="AQ29" s="119">
        <v>2022</v>
      </c>
      <c r="AR29" s="127"/>
      <c r="AS29" s="127"/>
      <c r="AT29" s="131"/>
      <c r="AU29" s="127">
        <v>2023</v>
      </c>
      <c r="AV29" s="127"/>
      <c r="AW29" s="127"/>
      <c r="AX29" s="128"/>
    </row>
    <row r="30" spans="2:50" s="18" customFormat="1" ht="20.25" customHeight="1" thickBot="1">
      <c r="B30" s="126"/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2</v>
      </c>
      <c r="H30" s="10" t="s">
        <v>3</v>
      </c>
      <c r="I30" s="10" t="s">
        <v>4</v>
      </c>
      <c r="J30" s="10" t="s">
        <v>5</v>
      </c>
      <c r="K30" s="10" t="s">
        <v>2</v>
      </c>
      <c r="L30" s="10" t="s">
        <v>3</v>
      </c>
      <c r="M30" s="10" t="s">
        <v>4</v>
      </c>
      <c r="N30" s="10" t="s">
        <v>5</v>
      </c>
      <c r="O30" s="10" t="s">
        <v>2</v>
      </c>
      <c r="P30" s="10" t="s">
        <v>3</v>
      </c>
      <c r="Q30" s="10" t="s">
        <v>4</v>
      </c>
      <c r="R30" s="10" t="s">
        <v>5</v>
      </c>
      <c r="S30" s="10" t="s">
        <v>2</v>
      </c>
      <c r="T30" s="10" t="s">
        <v>3</v>
      </c>
      <c r="U30" s="10" t="s">
        <v>4</v>
      </c>
      <c r="V30" s="10" t="s">
        <v>5</v>
      </c>
      <c r="W30" s="10" t="s">
        <v>2</v>
      </c>
      <c r="X30" s="10" t="s">
        <v>3</v>
      </c>
      <c r="Y30" s="10" t="s">
        <v>4</v>
      </c>
      <c r="Z30" s="10" t="s">
        <v>5</v>
      </c>
      <c r="AA30" s="10" t="s">
        <v>2</v>
      </c>
      <c r="AB30" s="10" t="s">
        <v>3</v>
      </c>
      <c r="AC30" s="10" t="s">
        <v>4</v>
      </c>
      <c r="AD30" s="10" t="s">
        <v>5</v>
      </c>
      <c r="AE30" s="10" t="s">
        <v>2</v>
      </c>
      <c r="AF30" s="10" t="s">
        <v>3</v>
      </c>
      <c r="AG30" s="10" t="s">
        <v>4</v>
      </c>
      <c r="AH30" s="10" t="s">
        <v>5</v>
      </c>
      <c r="AI30" s="10" t="s">
        <v>2</v>
      </c>
      <c r="AJ30" s="10" t="s">
        <v>3</v>
      </c>
      <c r="AK30" s="11" t="s">
        <v>4</v>
      </c>
      <c r="AL30" s="10" t="s">
        <v>5</v>
      </c>
      <c r="AM30" s="10" t="s">
        <v>2</v>
      </c>
      <c r="AN30" s="10" t="s">
        <v>3</v>
      </c>
      <c r="AO30" s="10" t="s">
        <v>4</v>
      </c>
      <c r="AP30" s="10" t="s">
        <v>5</v>
      </c>
      <c r="AQ30" s="10" t="s">
        <v>2</v>
      </c>
      <c r="AR30" s="10" t="s">
        <v>3</v>
      </c>
      <c r="AS30" s="10" t="s">
        <v>4</v>
      </c>
      <c r="AT30" s="53" t="s">
        <v>5</v>
      </c>
      <c r="AU30" s="53" t="s">
        <v>2</v>
      </c>
      <c r="AV30" s="10" t="s">
        <v>3</v>
      </c>
      <c r="AW30" s="54" t="s">
        <v>4</v>
      </c>
      <c r="AX30" s="54" t="s">
        <v>5</v>
      </c>
    </row>
    <row r="31" spans="2:50" ht="13.5">
      <c r="B31" s="21" t="s">
        <v>8</v>
      </c>
      <c r="C31" s="33">
        <v>12964.599999999999</v>
      </c>
      <c r="D31" s="33">
        <v>13090.299999999997</v>
      </c>
      <c r="E31" s="33">
        <v>14235.100000000002</v>
      </c>
      <c r="F31" s="33">
        <v>14453.7</v>
      </c>
      <c r="G31" s="33">
        <v>12917.5</v>
      </c>
      <c r="H31" s="33">
        <v>13919.2</v>
      </c>
      <c r="I31" s="33">
        <v>15466</v>
      </c>
      <c r="J31" s="33">
        <v>15879.300000000001</v>
      </c>
      <c r="K31" s="33">
        <v>13117.1</v>
      </c>
      <c r="L31" s="33">
        <v>15292.100000000004</v>
      </c>
      <c r="M31" s="33">
        <v>15870.900000000001</v>
      </c>
      <c r="N31" s="33">
        <v>14734.000000000002</v>
      </c>
      <c r="O31" s="33">
        <v>11538.7</v>
      </c>
      <c r="P31" s="33">
        <v>14192.2</v>
      </c>
      <c r="Q31" s="33">
        <v>14118.100000000002</v>
      </c>
      <c r="R31" s="33">
        <v>14531</v>
      </c>
      <c r="S31" s="33">
        <v>12817</v>
      </c>
      <c r="T31" s="33">
        <v>15186.8</v>
      </c>
      <c r="U31" s="33">
        <v>15764.2</v>
      </c>
      <c r="V31" s="33">
        <v>16657.2</v>
      </c>
      <c r="W31" s="33">
        <v>15475.5</v>
      </c>
      <c r="X31" s="33">
        <v>17422.6</v>
      </c>
      <c r="Y31" s="33">
        <v>18037.5</v>
      </c>
      <c r="Z31" s="33">
        <v>19402.2</v>
      </c>
      <c r="AA31" s="33">
        <v>17466.6</v>
      </c>
      <c r="AB31" s="33">
        <v>19417.6</v>
      </c>
      <c r="AC31" s="33">
        <v>20265.4</v>
      </c>
      <c r="AD31" s="33">
        <v>22942.4</v>
      </c>
      <c r="AE31" s="33">
        <v>18195.1</v>
      </c>
      <c r="AF31" s="33">
        <v>20214</v>
      </c>
      <c r="AG31" s="33">
        <v>20170.4</v>
      </c>
      <c r="AH31" s="33">
        <v>23316.7</v>
      </c>
      <c r="AI31" s="33">
        <v>18043.6</v>
      </c>
      <c r="AJ31" s="33">
        <v>16813.2</v>
      </c>
      <c r="AK31" s="33">
        <v>18103.1</v>
      </c>
      <c r="AL31" s="33">
        <v>19618.2</v>
      </c>
      <c r="AM31" s="33">
        <v>19393.4</v>
      </c>
      <c r="AN31" s="33">
        <v>21820.5</v>
      </c>
      <c r="AO31" s="33">
        <v>23571</v>
      </c>
      <c r="AP31" s="33">
        <v>28418.3</v>
      </c>
      <c r="AQ31" s="69">
        <v>29881.5</v>
      </c>
      <c r="AR31" s="69">
        <v>33441.6</v>
      </c>
      <c r="AS31" s="69">
        <v>35212.3</v>
      </c>
      <c r="AT31" s="97">
        <v>35437.3</v>
      </c>
      <c r="AU31" s="69">
        <v>30360.3</v>
      </c>
      <c r="AV31" s="117">
        <v>30052.7</v>
      </c>
      <c r="AW31" s="69">
        <v>31076.4</v>
      </c>
      <c r="AX31" s="70">
        <v>31516.1</v>
      </c>
    </row>
    <row r="32" spans="2:50" ht="13.5">
      <c r="B32" s="19" t="s">
        <v>10</v>
      </c>
      <c r="C32" s="43">
        <v>5072.5</v>
      </c>
      <c r="D32" s="43">
        <v>5162.4</v>
      </c>
      <c r="E32" s="43">
        <v>5717.6</v>
      </c>
      <c r="F32" s="43">
        <v>5655.4</v>
      </c>
      <c r="G32" s="43">
        <v>5325.4</v>
      </c>
      <c r="H32" s="43">
        <v>5727.3</v>
      </c>
      <c r="I32" s="43">
        <v>6497.5</v>
      </c>
      <c r="J32" s="43">
        <v>6829.8</v>
      </c>
      <c r="K32" s="43">
        <v>5638</v>
      </c>
      <c r="L32" s="43">
        <v>6993.2</v>
      </c>
      <c r="M32" s="43">
        <v>7039.8</v>
      </c>
      <c r="N32" s="43">
        <v>7143.6</v>
      </c>
      <c r="O32" s="43">
        <v>5759.5</v>
      </c>
      <c r="P32" s="43">
        <v>7535.8</v>
      </c>
      <c r="Q32" s="43">
        <v>8342.4</v>
      </c>
      <c r="R32" s="43">
        <v>9190.4</v>
      </c>
      <c r="S32" s="43">
        <v>7539.9</v>
      </c>
      <c r="T32" s="43">
        <v>8849.8</v>
      </c>
      <c r="U32" s="43">
        <v>8904.1</v>
      </c>
      <c r="V32" s="43">
        <v>10180.9</v>
      </c>
      <c r="W32" s="43">
        <v>8966.5</v>
      </c>
      <c r="X32" s="43">
        <v>9959</v>
      </c>
      <c r="Y32" s="43">
        <v>10616.5</v>
      </c>
      <c r="Z32" s="43">
        <v>10963</v>
      </c>
      <c r="AA32" s="43">
        <v>10219.7</v>
      </c>
      <c r="AB32" s="43">
        <v>10569.7</v>
      </c>
      <c r="AC32" s="34">
        <v>11085.2</v>
      </c>
      <c r="AD32" s="34">
        <v>11487.7</v>
      </c>
      <c r="AE32" s="34">
        <v>11122.9</v>
      </c>
      <c r="AF32" s="34">
        <v>11216.6</v>
      </c>
      <c r="AG32" s="34">
        <v>11774.9</v>
      </c>
      <c r="AH32" s="34">
        <v>12981.4</v>
      </c>
      <c r="AI32" s="34">
        <v>11300.1</v>
      </c>
      <c r="AJ32" s="34">
        <v>10131</v>
      </c>
      <c r="AK32" s="35">
        <v>11438.6</v>
      </c>
      <c r="AL32" s="34">
        <v>11320.1</v>
      </c>
      <c r="AM32" s="34">
        <v>11307</v>
      </c>
      <c r="AN32" s="34">
        <v>11798.1</v>
      </c>
      <c r="AO32" s="34">
        <v>12754.1</v>
      </c>
      <c r="AP32" s="34">
        <v>12945.1</v>
      </c>
      <c r="AQ32" s="34">
        <v>13166</v>
      </c>
      <c r="AR32" s="34">
        <v>13867.3</v>
      </c>
      <c r="AS32" s="34">
        <v>15213.1</v>
      </c>
      <c r="AT32" s="98">
        <v>15847.8</v>
      </c>
      <c r="AU32" s="34">
        <v>15398.2</v>
      </c>
      <c r="AV32" s="34">
        <v>16177.9</v>
      </c>
      <c r="AW32" s="34">
        <v>17448.1</v>
      </c>
      <c r="AX32" s="51">
        <v>16428.7</v>
      </c>
    </row>
    <row r="33" spans="2:50" ht="13.5">
      <c r="B33" s="19" t="s">
        <v>11</v>
      </c>
      <c r="C33" s="43">
        <v>1206</v>
      </c>
      <c r="D33" s="43">
        <v>1248.9</v>
      </c>
      <c r="E33" s="43">
        <v>1515.1</v>
      </c>
      <c r="F33" s="43">
        <v>1792.3</v>
      </c>
      <c r="G33" s="43">
        <v>1340.8</v>
      </c>
      <c r="H33" s="43">
        <v>1274.5</v>
      </c>
      <c r="I33" s="43">
        <v>1656.9</v>
      </c>
      <c r="J33" s="43">
        <v>1710.8</v>
      </c>
      <c r="K33" s="43">
        <v>1394.3</v>
      </c>
      <c r="L33" s="43">
        <v>1551.7</v>
      </c>
      <c r="M33" s="43">
        <v>1744</v>
      </c>
      <c r="N33" s="43">
        <v>1734.2</v>
      </c>
      <c r="O33" s="43">
        <v>1398</v>
      </c>
      <c r="P33" s="43">
        <v>1509.2</v>
      </c>
      <c r="Q33" s="43">
        <v>1901.4</v>
      </c>
      <c r="R33" s="43">
        <v>1939</v>
      </c>
      <c r="S33" s="43">
        <v>1604</v>
      </c>
      <c r="T33" s="43">
        <v>1808.6</v>
      </c>
      <c r="U33" s="43">
        <v>2097.1</v>
      </c>
      <c r="V33" s="43">
        <v>2244.1</v>
      </c>
      <c r="W33" s="43">
        <v>1661.7</v>
      </c>
      <c r="X33" s="43">
        <v>1873.6</v>
      </c>
      <c r="Y33" s="43">
        <v>2156.2</v>
      </c>
      <c r="Z33" s="43">
        <v>2285.8</v>
      </c>
      <c r="AA33" s="43">
        <v>1710.1</v>
      </c>
      <c r="AB33" s="43">
        <v>2002.2</v>
      </c>
      <c r="AC33" s="34">
        <v>2206.5</v>
      </c>
      <c r="AD33" s="34">
        <v>2464</v>
      </c>
      <c r="AE33" s="34">
        <v>1885.2</v>
      </c>
      <c r="AF33" s="34">
        <v>2136.1</v>
      </c>
      <c r="AG33" s="34">
        <v>2111.5</v>
      </c>
      <c r="AH33" s="34">
        <v>2976.9</v>
      </c>
      <c r="AI33" s="34">
        <v>2249.2</v>
      </c>
      <c r="AJ33" s="34">
        <v>2753.7</v>
      </c>
      <c r="AK33" s="35">
        <v>3084.8</v>
      </c>
      <c r="AL33" s="34">
        <v>3683.7</v>
      </c>
      <c r="AM33" s="34">
        <v>3091.2</v>
      </c>
      <c r="AN33" s="34">
        <v>3167.8</v>
      </c>
      <c r="AO33" s="34">
        <v>2791.5</v>
      </c>
      <c r="AP33" s="34">
        <v>3874.4</v>
      </c>
      <c r="AQ33" s="34">
        <v>3291.9</v>
      </c>
      <c r="AR33" s="34">
        <v>3817.8</v>
      </c>
      <c r="AS33" s="34">
        <v>3799.7</v>
      </c>
      <c r="AT33" s="98">
        <v>4687.9</v>
      </c>
      <c r="AU33" s="34">
        <v>3539.9</v>
      </c>
      <c r="AV33" s="34">
        <v>4472.4</v>
      </c>
      <c r="AW33" s="34">
        <v>4071</v>
      </c>
      <c r="AX33" s="51">
        <v>5153.4</v>
      </c>
    </row>
    <row r="34" spans="2:50" ht="13.5">
      <c r="B34" s="19" t="s">
        <v>12</v>
      </c>
      <c r="C34" s="43">
        <v>2739</v>
      </c>
      <c r="D34" s="43">
        <v>2904.9</v>
      </c>
      <c r="E34" s="43">
        <v>3263.6</v>
      </c>
      <c r="F34" s="43">
        <v>3385.3</v>
      </c>
      <c r="G34" s="43">
        <v>2882.2</v>
      </c>
      <c r="H34" s="43">
        <v>3211.1</v>
      </c>
      <c r="I34" s="43">
        <v>4104.2</v>
      </c>
      <c r="J34" s="43">
        <v>4809.9</v>
      </c>
      <c r="K34" s="43">
        <v>3263</v>
      </c>
      <c r="L34" s="43">
        <v>3434</v>
      </c>
      <c r="M34" s="43">
        <v>4548.2</v>
      </c>
      <c r="N34" s="43">
        <v>4942.6</v>
      </c>
      <c r="O34" s="43">
        <v>2880.1</v>
      </c>
      <c r="P34" s="43">
        <v>3455.5</v>
      </c>
      <c r="Q34" s="43">
        <v>4440.7</v>
      </c>
      <c r="R34" s="43">
        <v>4355.1</v>
      </c>
      <c r="S34" s="43">
        <v>2893.1</v>
      </c>
      <c r="T34" s="43">
        <v>3506.4</v>
      </c>
      <c r="U34" s="43">
        <v>4337</v>
      </c>
      <c r="V34" s="43">
        <v>4390.7</v>
      </c>
      <c r="W34" s="43">
        <v>2951.9</v>
      </c>
      <c r="X34" s="43">
        <v>3953.1</v>
      </c>
      <c r="Y34" s="43">
        <v>4867</v>
      </c>
      <c r="Z34" s="43">
        <v>4980.5</v>
      </c>
      <c r="AA34" s="43">
        <v>2879.7</v>
      </c>
      <c r="AB34" s="43">
        <v>3892.2</v>
      </c>
      <c r="AC34" s="34">
        <v>4859.3</v>
      </c>
      <c r="AD34" s="34">
        <v>4943.1</v>
      </c>
      <c r="AE34" s="34">
        <v>2972.1</v>
      </c>
      <c r="AF34" s="34">
        <v>3682.9</v>
      </c>
      <c r="AG34" s="34">
        <v>4180.7</v>
      </c>
      <c r="AH34" s="34">
        <v>6468.6</v>
      </c>
      <c r="AI34" s="34">
        <v>3055.3</v>
      </c>
      <c r="AJ34" s="34">
        <v>3210.3</v>
      </c>
      <c r="AK34" s="35">
        <v>3961.7</v>
      </c>
      <c r="AL34" s="34">
        <v>6223.6</v>
      </c>
      <c r="AM34" s="34">
        <v>2638.2</v>
      </c>
      <c r="AN34" s="34">
        <v>3281.2</v>
      </c>
      <c r="AO34" s="34">
        <v>3640.8</v>
      </c>
      <c r="AP34" s="34">
        <v>5564</v>
      </c>
      <c r="AQ34" s="34">
        <v>3323.4</v>
      </c>
      <c r="AR34" s="34">
        <v>3661.3</v>
      </c>
      <c r="AS34" s="34">
        <v>3662</v>
      </c>
      <c r="AT34" s="98">
        <v>5445.6</v>
      </c>
      <c r="AU34" s="34">
        <v>3322.2</v>
      </c>
      <c r="AV34" s="34">
        <v>3611.7</v>
      </c>
      <c r="AW34" s="34">
        <v>5413.1</v>
      </c>
      <c r="AX34" s="51">
        <v>5919.9</v>
      </c>
    </row>
    <row r="35" spans="2:50" ht="13.5">
      <c r="B35" s="19" t="s">
        <v>13</v>
      </c>
      <c r="C35" s="43">
        <v>-15</v>
      </c>
      <c r="D35" s="43">
        <v>-14.5</v>
      </c>
      <c r="E35" s="43">
        <v>-20.5</v>
      </c>
      <c r="F35" s="43">
        <v>-25.8</v>
      </c>
      <c r="G35" s="43">
        <v>-15.5</v>
      </c>
      <c r="H35" s="43">
        <v>-15.2</v>
      </c>
      <c r="I35" s="43">
        <v>-22.8</v>
      </c>
      <c r="J35" s="43">
        <v>-25.6</v>
      </c>
      <c r="K35" s="43">
        <v>9.4</v>
      </c>
      <c r="L35" s="43">
        <v>12.6</v>
      </c>
      <c r="M35" s="43">
        <v>13</v>
      </c>
      <c r="N35" s="43">
        <v>12</v>
      </c>
      <c r="O35" s="43">
        <v>10</v>
      </c>
      <c r="P35" s="43">
        <v>10.8</v>
      </c>
      <c r="Q35" s="43">
        <v>13</v>
      </c>
      <c r="R35" s="43">
        <v>14.2</v>
      </c>
      <c r="S35" s="43">
        <v>80.8</v>
      </c>
      <c r="T35" s="43">
        <v>88.2</v>
      </c>
      <c r="U35" s="43">
        <v>108.1</v>
      </c>
      <c r="V35" s="43">
        <v>113.7</v>
      </c>
      <c r="W35" s="43">
        <v>82</v>
      </c>
      <c r="X35" s="43">
        <v>90.1</v>
      </c>
      <c r="Y35" s="43">
        <v>109</v>
      </c>
      <c r="Z35" s="43">
        <v>114</v>
      </c>
      <c r="AA35" s="43">
        <v>762.5</v>
      </c>
      <c r="AB35" s="43">
        <v>-38.8</v>
      </c>
      <c r="AC35" s="34">
        <v>-1592.8</v>
      </c>
      <c r="AD35" s="34">
        <v>416.9</v>
      </c>
      <c r="AE35" s="34">
        <v>-903.1</v>
      </c>
      <c r="AF35" s="34">
        <v>600.3</v>
      </c>
      <c r="AG35" s="34">
        <v>-60.8</v>
      </c>
      <c r="AH35" s="34">
        <v>-309.4</v>
      </c>
      <c r="AI35" s="34">
        <v>-340.2</v>
      </c>
      <c r="AJ35" s="34">
        <v>867.9</v>
      </c>
      <c r="AK35" s="35">
        <v>752.2</v>
      </c>
      <c r="AL35" s="34">
        <v>-554.5</v>
      </c>
      <c r="AM35" s="34">
        <v>1114.9</v>
      </c>
      <c r="AN35" s="34">
        <v>1044.2</v>
      </c>
      <c r="AO35" s="34">
        <v>266</v>
      </c>
      <c r="AP35" s="34">
        <v>-1631.5</v>
      </c>
      <c r="AQ35" s="34">
        <v>1907</v>
      </c>
      <c r="AR35" s="34">
        <v>414.3</v>
      </c>
      <c r="AS35" s="34">
        <v>-1154.6</v>
      </c>
      <c r="AT35" s="98">
        <v>-1177.3</v>
      </c>
      <c r="AU35" s="34">
        <v>1242.5</v>
      </c>
      <c r="AV35" s="34">
        <v>1810.5</v>
      </c>
      <c r="AW35" s="34">
        <v>993</v>
      </c>
      <c r="AX35" s="51">
        <v>202.4</v>
      </c>
    </row>
    <row r="36" spans="2:50" ht="13.5">
      <c r="B36" s="19" t="s">
        <v>14</v>
      </c>
      <c r="C36" s="43">
        <v>5492.2</v>
      </c>
      <c r="D36" s="43">
        <v>6488</v>
      </c>
      <c r="E36" s="43">
        <v>7895.2</v>
      </c>
      <c r="F36" s="43">
        <v>9124.9</v>
      </c>
      <c r="G36" s="43">
        <v>5620.1</v>
      </c>
      <c r="H36" s="43">
        <v>7025.8</v>
      </c>
      <c r="I36" s="43">
        <v>7485.9</v>
      </c>
      <c r="J36" s="43">
        <v>8037.5</v>
      </c>
      <c r="K36" s="43">
        <v>5292.7</v>
      </c>
      <c r="L36" s="43">
        <v>6781.5</v>
      </c>
      <c r="M36" s="43">
        <v>7215.7</v>
      </c>
      <c r="N36" s="43">
        <v>6247.6</v>
      </c>
      <c r="O36" s="43">
        <v>4758.9</v>
      </c>
      <c r="P36" s="43">
        <v>5024.4</v>
      </c>
      <c r="Q36" s="43">
        <v>5325.1</v>
      </c>
      <c r="R36" s="43">
        <v>5444.4</v>
      </c>
      <c r="S36" s="43">
        <v>5889.6</v>
      </c>
      <c r="T36" s="43">
        <v>7115.4</v>
      </c>
      <c r="U36" s="43">
        <v>7313.6</v>
      </c>
      <c r="V36" s="43">
        <v>7735.4</v>
      </c>
      <c r="W36" s="43">
        <v>7790.2</v>
      </c>
      <c r="X36" s="43">
        <v>8130.3</v>
      </c>
      <c r="Y36" s="43">
        <v>8827.2</v>
      </c>
      <c r="Z36" s="43">
        <v>9399.8</v>
      </c>
      <c r="AA36" s="43">
        <v>8763.3</v>
      </c>
      <c r="AB36" s="43">
        <v>10813.8</v>
      </c>
      <c r="AC36" s="34">
        <v>11776.4</v>
      </c>
      <c r="AD36" s="34">
        <v>11970.1</v>
      </c>
      <c r="AE36" s="34">
        <v>9464.6</v>
      </c>
      <c r="AF36" s="34">
        <v>10326.8</v>
      </c>
      <c r="AG36" s="34">
        <v>10594.9</v>
      </c>
      <c r="AH36" s="34">
        <v>9784.3</v>
      </c>
      <c r="AI36" s="34">
        <v>8821.5</v>
      </c>
      <c r="AJ36" s="34">
        <v>5445.6</v>
      </c>
      <c r="AK36" s="35">
        <v>5695.9</v>
      </c>
      <c r="AL36" s="34">
        <v>5891.9</v>
      </c>
      <c r="AM36" s="34">
        <v>7724.6</v>
      </c>
      <c r="AN36" s="34">
        <v>9118.6</v>
      </c>
      <c r="AO36" s="34">
        <v>11151.7</v>
      </c>
      <c r="AP36" s="34">
        <v>15334.1</v>
      </c>
      <c r="AQ36" s="34">
        <v>15529.8</v>
      </c>
      <c r="AR36" s="34">
        <v>20484.6</v>
      </c>
      <c r="AS36" s="34">
        <v>23309.5</v>
      </c>
      <c r="AT36" s="98">
        <v>21042.1</v>
      </c>
      <c r="AU36" s="34">
        <v>16694.8</v>
      </c>
      <c r="AV36" s="34">
        <v>13966.5</v>
      </c>
      <c r="AW36" s="34">
        <v>14113.8</v>
      </c>
      <c r="AX36" s="51">
        <v>15553.4</v>
      </c>
    </row>
    <row r="37" spans="2:50" ht="13.5">
      <c r="B37" s="19" t="s">
        <v>15</v>
      </c>
      <c r="C37" s="43">
        <v>2162.9</v>
      </c>
      <c r="D37" s="43">
        <v>3200.1</v>
      </c>
      <c r="E37" s="43">
        <v>3707.8</v>
      </c>
      <c r="F37" s="43">
        <v>4773</v>
      </c>
      <c r="G37" s="43">
        <v>2853.4</v>
      </c>
      <c r="H37" s="43">
        <v>3370.3</v>
      </c>
      <c r="I37" s="43">
        <v>4321.2</v>
      </c>
      <c r="J37" s="43">
        <v>4733.7</v>
      </c>
      <c r="K37" s="43">
        <v>2841.6</v>
      </c>
      <c r="L37" s="43">
        <v>3627.1</v>
      </c>
      <c r="M37" s="43">
        <v>4317.4</v>
      </c>
      <c r="N37" s="43">
        <v>4681.3</v>
      </c>
      <c r="O37" s="43">
        <v>3108.1</v>
      </c>
      <c r="P37" s="43">
        <v>4036.6</v>
      </c>
      <c r="Q37" s="43">
        <v>5548.7</v>
      </c>
      <c r="R37" s="43">
        <v>6234.5</v>
      </c>
      <c r="S37" s="43">
        <v>5762.9</v>
      </c>
      <c r="T37" s="43">
        <v>6716.9</v>
      </c>
      <c r="U37" s="43">
        <v>6529.4</v>
      </c>
      <c r="V37" s="43">
        <v>7366.2</v>
      </c>
      <c r="W37" s="43">
        <v>6573.8</v>
      </c>
      <c r="X37" s="43">
        <v>7428.7</v>
      </c>
      <c r="Y37" s="43">
        <v>7631.2</v>
      </c>
      <c r="Z37" s="43">
        <v>7805.8</v>
      </c>
      <c r="AA37" s="43">
        <v>6645</v>
      </c>
      <c r="AB37" s="43">
        <v>7579.7</v>
      </c>
      <c r="AC37" s="34">
        <v>7814.6</v>
      </c>
      <c r="AD37" s="34">
        <v>8059.5</v>
      </c>
      <c r="AE37" s="34">
        <v>6088.8</v>
      </c>
      <c r="AF37" s="34">
        <v>7507.4</v>
      </c>
      <c r="AG37" s="34">
        <v>8196.2</v>
      </c>
      <c r="AH37" s="34">
        <v>8318.8</v>
      </c>
      <c r="AI37" s="34">
        <v>7042.3</v>
      </c>
      <c r="AJ37" s="34">
        <v>5595.3</v>
      </c>
      <c r="AK37" s="35">
        <v>6830.1</v>
      </c>
      <c r="AL37" s="34">
        <v>6946.6</v>
      </c>
      <c r="AM37" s="34">
        <v>6482.5</v>
      </c>
      <c r="AN37" s="34">
        <v>6589.4</v>
      </c>
      <c r="AO37" s="34">
        <v>7033.1</v>
      </c>
      <c r="AP37" s="34">
        <v>7667.8</v>
      </c>
      <c r="AQ37" s="34">
        <v>7336.6</v>
      </c>
      <c r="AR37" s="34">
        <v>8803.7</v>
      </c>
      <c r="AS37" s="34">
        <v>9617.4</v>
      </c>
      <c r="AT37" s="98">
        <v>10408.8</v>
      </c>
      <c r="AU37" s="34">
        <v>9837.3</v>
      </c>
      <c r="AV37" s="34">
        <v>9986.3</v>
      </c>
      <c r="AW37" s="34">
        <v>10962.6</v>
      </c>
      <c r="AX37" s="51">
        <v>11741.7</v>
      </c>
    </row>
    <row r="38" spans="2:50" ht="14.25" thickBot="1">
      <c r="B38" s="22" t="s">
        <v>16</v>
      </c>
      <c r="C38" s="36">
        <f aca="true" t="shared" si="0" ref="C38:AI38">C31-C32-C33-C34-C35-C36+C37</f>
        <v>632.7999999999988</v>
      </c>
      <c r="D38" s="36">
        <f t="shared" si="0"/>
        <v>500.699999999998</v>
      </c>
      <c r="E38" s="36">
        <f t="shared" si="0"/>
        <v>-428.09999999999764</v>
      </c>
      <c r="F38" s="36">
        <f t="shared" si="0"/>
        <v>-705.3999999999987</v>
      </c>
      <c r="G38" s="36">
        <f t="shared" si="0"/>
        <v>617.9000000000001</v>
      </c>
      <c r="H38" s="36">
        <f t="shared" si="0"/>
        <v>66.00000000000045</v>
      </c>
      <c r="I38" s="36">
        <f t="shared" si="0"/>
        <v>65.50000000000091</v>
      </c>
      <c r="J38" s="36">
        <f t="shared" si="0"/>
        <v>-749.4000000000005</v>
      </c>
      <c r="K38" s="36">
        <f t="shared" si="0"/>
        <v>361.3000000000002</v>
      </c>
      <c r="L38" s="36">
        <f t="shared" si="0"/>
        <v>146.20000000000528</v>
      </c>
      <c r="M38" s="36">
        <f t="shared" si="0"/>
        <v>-372.3999999999978</v>
      </c>
      <c r="N38" s="36">
        <f t="shared" si="0"/>
        <v>-664.6999999999989</v>
      </c>
      <c r="O38" s="36">
        <f t="shared" si="0"/>
        <v>-159.6999999999989</v>
      </c>
      <c r="P38" s="36">
        <f t="shared" si="0"/>
        <v>693.1000000000008</v>
      </c>
      <c r="Q38" s="36">
        <f t="shared" si="0"/>
        <v>-355.79999999999836</v>
      </c>
      <c r="R38" s="36">
        <f t="shared" si="0"/>
        <v>-177.59999999999945</v>
      </c>
      <c r="S38" s="36">
        <f t="shared" si="0"/>
        <v>572.5</v>
      </c>
      <c r="T38" s="36">
        <f t="shared" si="0"/>
        <v>535.2999999999993</v>
      </c>
      <c r="U38" s="36">
        <f t="shared" si="0"/>
        <v>-466.3000000000011</v>
      </c>
      <c r="V38" s="36">
        <f t="shared" si="0"/>
        <v>-641.3999999999987</v>
      </c>
      <c r="W38" s="36">
        <f t="shared" si="0"/>
        <v>597.0000000000009</v>
      </c>
      <c r="X38" s="36">
        <f t="shared" si="0"/>
        <v>845.199999999998</v>
      </c>
      <c r="Y38" s="36">
        <f t="shared" si="0"/>
        <v>-907.2000000000016</v>
      </c>
      <c r="Z38" s="36">
        <f t="shared" si="0"/>
        <v>-535.0999999999976</v>
      </c>
      <c r="AA38" s="36">
        <f t="shared" si="0"/>
        <v>-223.70000000000164</v>
      </c>
      <c r="AB38" s="36">
        <f>AB31-AB32-AB33-AB34-AB35-AB36+AB37</f>
        <v>-241.8000000000011</v>
      </c>
      <c r="AC38" s="36">
        <f>AC31-AC32-AC33-AC34-AC35-AC36+AC37</f>
        <v>-254.59999999999854</v>
      </c>
      <c r="AD38" s="36">
        <f>AD31-AD32-AD33-AD34-AD35-AD36+AD37</f>
        <v>-279.89999999999964</v>
      </c>
      <c r="AE38" s="36">
        <v>-257.8</v>
      </c>
      <c r="AF38" s="36">
        <v>-241.3</v>
      </c>
      <c r="AG38" s="36">
        <v>-234.6</v>
      </c>
      <c r="AH38" s="36">
        <v>-266.3</v>
      </c>
      <c r="AI38" s="36">
        <v>0</v>
      </c>
      <c r="AJ38" s="36">
        <v>0</v>
      </c>
      <c r="AK38" s="37">
        <v>0</v>
      </c>
      <c r="AL38" s="38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77">
        <v>0</v>
      </c>
      <c r="AT38" s="99">
        <v>0</v>
      </c>
      <c r="AU38" s="77">
        <v>0</v>
      </c>
      <c r="AV38" s="36">
        <v>0</v>
      </c>
      <c r="AW38" s="36">
        <v>0</v>
      </c>
      <c r="AX38" s="100">
        <v>0</v>
      </c>
    </row>
    <row r="39" spans="19:50" ht="13.5"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25"/>
      <c r="AM39" s="25"/>
      <c r="AN39" s="25"/>
      <c r="AO39" s="25"/>
      <c r="AT39" s="52"/>
      <c r="AU39" s="52"/>
      <c r="AV39" s="52"/>
      <c r="AW39" s="52"/>
      <c r="AX39" s="52"/>
    </row>
    <row r="40" spans="3:49" ht="13.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T40" s="52"/>
      <c r="AU40" s="52"/>
      <c r="AV40" s="52"/>
      <c r="AW40" s="52"/>
    </row>
    <row r="41" spans="19:27" ht="13.5">
      <c r="S41" s="24"/>
      <c r="T41" s="24"/>
      <c r="U41" s="24"/>
      <c r="V41" s="24"/>
      <c r="W41" s="24"/>
      <c r="X41" s="24"/>
      <c r="Y41" s="24"/>
      <c r="Z41" s="24"/>
      <c r="AA41" s="24"/>
    </row>
  </sheetData>
  <sheetProtection/>
  <mergeCells count="30">
    <mergeCell ref="AU29:AX29"/>
    <mergeCell ref="W29:Z29"/>
    <mergeCell ref="K5:N5"/>
    <mergeCell ref="S5:V5"/>
    <mergeCell ref="K29:N29"/>
    <mergeCell ref="AQ5:AT5"/>
    <mergeCell ref="AQ29:AT29"/>
    <mergeCell ref="AI5:AL5"/>
    <mergeCell ref="AI29:AL29"/>
    <mergeCell ref="AE5:AH5"/>
    <mergeCell ref="W5:Z5"/>
    <mergeCell ref="AM29:AP29"/>
    <mergeCell ref="AM5:AP5"/>
    <mergeCell ref="B29:B30"/>
    <mergeCell ref="C29:F29"/>
    <mergeCell ref="O5:R5"/>
    <mergeCell ref="G29:J29"/>
    <mergeCell ref="S29:V29"/>
    <mergeCell ref="O29:R29"/>
    <mergeCell ref="AE29:AH29"/>
    <mergeCell ref="AA29:AD29"/>
    <mergeCell ref="B2:AX2"/>
    <mergeCell ref="B3:AX3"/>
    <mergeCell ref="B26:AX26"/>
    <mergeCell ref="B27:AX27"/>
    <mergeCell ref="G5:J5"/>
    <mergeCell ref="B5:B6"/>
    <mergeCell ref="C5:F5"/>
    <mergeCell ref="AA5:AD5"/>
    <mergeCell ref="AU5:A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0.7109375" style="6" customWidth="1"/>
    <col min="3" max="10" width="8.7109375" style="5" customWidth="1"/>
    <col min="11" max="50" width="8.7109375" style="1" customWidth="1"/>
    <col min="51" max="16384" width="9.140625" style="1" customWidth="1"/>
  </cols>
  <sheetData>
    <row r="2" spans="2:50" ht="13.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2:50" ht="15" customHeight="1">
      <c r="B3" s="133" t="s">
        <v>17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2:33" ht="14.25" thickBot="1">
      <c r="B4" s="2"/>
      <c r="C4" s="3"/>
      <c r="D4" s="3"/>
      <c r="E4" s="4"/>
      <c r="F4" s="4"/>
      <c r="G4" s="4"/>
      <c r="H4" s="3"/>
      <c r="I4" s="4"/>
      <c r="J4" s="4"/>
      <c r="U4" s="7"/>
      <c r="AA4" s="9"/>
      <c r="AB4" s="9"/>
      <c r="AC4" s="9"/>
      <c r="AD4" s="9"/>
      <c r="AE4" s="9"/>
      <c r="AF4" s="9"/>
      <c r="AG4" s="9"/>
    </row>
    <row r="5" spans="2:50" s="8" customFormat="1" ht="18.75" customHeight="1">
      <c r="B5" s="135"/>
      <c r="C5" s="138">
        <v>2012</v>
      </c>
      <c r="D5" s="138"/>
      <c r="E5" s="138"/>
      <c r="F5" s="138"/>
      <c r="G5" s="138">
        <v>2013</v>
      </c>
      <c r="H5" s="138"/>
      <c r="I5" s="138"/>
      <c r="J5" s="138"/>
      <c r="K5" s="138">
        <v>2014</v>
      </c>
      <c r="L5" s="138"/>
      <c r="M5" s="138"/>
      <c r="N5" s="138"/>
      <c r="O5" s="138">
        <v>2015</v>
      </c>
      <c r="P5" s="138"/>
      <c r="Q5" s="138"/>
      <c r="R5" s="138"/>
      <c r="S5" s="138">
        <v>2016</v>
      </c>
      <c r="T5" s="138"/>
      <c r="U5" s="138"/>
      <c r="V5" s="138"/>
      <c r="W5" s="138">
        <v>2017</v>
      </c>
      <c r="X5" s="138"/>
      <c r="Y5" s="138"/>
      <c r="Z5" s="138"/>
      <c r="AA5" s="138">
        <v>2018</v>
      </c>
      <c r="AB5" s="138"/>
      <c r="AC5" s="138"/>
      <c r="AD5" s="138"/>
      <c r="AE5" s="137">
        <v>2019</v>
      </c>
      <c r="AF5" s="137"/>
      <c r="AG5" s="137"/>
      <c r="AH5" s="137"/>
      <c r="AI5" s="137">
        <v>2020</v>
      </c>
      <c r="AJ5" s="137"/>
      <c r="AK5" s="137"/>
      <c r="AL5" s="137"/>
      <c r="AM5" s="137">
        <v>2021</v>
      </c>
      <c r="AN5" s="137"/>
      <c r="AO5" s="137"/>
      <c r="AP5" s="137"/>
      <c r="AQ5" s="139">
        <v>2022</v>
      </c>
      <c r="AR5" s="140"/>
      <c r="AS5" s="140"/>
      <c r="AT5" s="141"/>
      <c r="AU5" s="140">
        <v>2023</v>
      </c>
      <c r="AV5" s="140"/>
      <c r="AW5" s="140"/>
      <c r="AX5" s="142"/>
    </row>
    <row r="6" spans="2:50" s="8" customFormat="1" ht="18.75" customHeight="1" thickBot="1">
      <c r="B6" s="136"/>
      <c r="C6" s="12" t="s">
        <v>2</v>
      </c>
      <c r="D6" s="12" t="s">
        <v>3</v>
      </c>
      <c r="E6" s="12" t="s">
        <v>4</v>
      </c>
      <c r="F6" s="12" t="s">
        <v>5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2</v>
      </c>
      <c r="L6" s="12" t="s">
        <v>3</v>
      </c>
      <c r="M6" s="12" t="s">
        <v>4</v>
      </c>
      <c r="N6" s="12" t="s">
        <v>5</v>
      </c>
      <c r="O6" s="12" t="s">
        <v>2</v>
      </c>
      <c r="P6" s="12" t="s">
        <v>3</v>
      </c>
      <c r="Q6" s="12" t="s">
        <v>4</v>
      </c>
      <c r="R6" s="12" t="s">
        <v>5</v>
      </c>
      <c r="S6" s="12" t="s">
        <v>2</v>
      </c>
      <c r="T6" s="12" t="s">
        <v>3</v>
      </c>
      <c r="U6" s="12" t="s">
        <v>4</v>
      </c>
      <c r="V6" s="12" t="s">
        <v>5</v>
      </c>
      <c r="W6" s="12" t="s">
        <v>2</v>
      </c>
      <c r="X6" s="12" t="s">
        <v>3</v>
      </c>
      <c r="Y6" s="12" t="s">
        <v>4</v>
      </c>
      <c r="Z6" s="12" t="s">
        <v>5</v>
      </c>
      <c r="AA6" s="12" t="s">
        <v>2</v>
      </c>
      <c r="AB6" s="12" t="s">
        <v>3</v>
      </c>
      <c r="AC6" s="12" t="s">
        <v>4</v>
      </c>
      <c r="AD6" s="12" t="s">
        <v>5</v>
      </c>
      <c r="AE6" s="12" t="s">
        <v>2</v>
      </c>
      <c r="AF6" s="12" t="s">
        <v>3</v>
      </c>
      <c r="AG6" s="12" t="s">
        <v>4</v>
      </c>
      <c r="AH6" s="12" t="s">
        <v>5</v>
      </c>
      <c r="AI6" s="12" t="s">
        <v>2</v>
      </c>
      <c r="AJ6" s="12" t="s">
        <v>3</v>
      </c>
      <c r="AK6" s="12" t="s">
        <v>4</v>
      </c>
      <c r="AL6" s="12" t="s">
        <v>5</v>
      </c>
      <c r="AM6" s="12" t="s">
        <v>2</v>
      </c>
      <c r="AN6" s="12" t="s">
        <v>3</v>
      </c>
      <c r="AO6" s="12" t="s">
        <v>4</v>
      </c>
      <c r="AP6" s="12" t="s">
        <v>5</v>
      </c>
      <c r="AQ6" s="12" t="s">
        <v>2</v>
      </c>
      <c r="AR6" s="12" t="s">
        <v>3</v>
      </c>
      <c r="AS6" s="78" t="s">
        <v>4</v>
      </c>
      <c r="AT6" s="12" t="s">
        <v>5</v>
      </c>
      <c r="AU6" s="116" t="s">
        <v>2</v>
      </c>
      <c r="AV6" s="12" t="s">
        <v>3</v>
      </c>
      <c r="AW6" s="12" t="s">
        <v>4</v>
      </c>
      <c r="AX6" s="144" t="s">
        <v>35</v>
      </c>
    </row>
    <row r="7" spans="2:50" ht="15" customHeight="1">
      <c r="B7" s="31" t="s">
        <v>19</v>
      </c>
      <c r="C7" s="145">
        <v>142.6</v>
      </c>
      <c r="D7" s="145">
        <v>347.9</v>
      </c>
      <c r="E7" s="145">
        <v>577.6</v>
      </c>
      <c r="F7" s="145">
        <v>294.8</v>
      </c>
      <c r="G7" s="145">
        <v>149</v>
      </c>
      <c r="H7" s="145">
        <v>365</v>
      </c>
      <c r="I7" s="145">
        <v>606.1</v>
      </c>
      <c r="J7" s="145">
        <v>309.4</v>
      </c>
      <c r="K7" s="145">
        <v>146.4</v>
      </c>
      <c r="L7" s="145">
        <v>361</v>
      </c>
      <c r="M7" s="145">
        <v>583.7</v>
      </c>
      <c r="N7" s="145">
        <v>301.4</v>
      </c>
      <c r="O7" s="145">
        <v>151.6</v>
      </c>
      <c r="P7" s="145">
        <v>391.7</v>
      </c>
      <c r="Q7" s="145">
        <v>620</v>
      </c>
      <c r="R7" s="145">
        <v>321</v>
      </c>
      <c r="S7" s="145">
        <v>155.8</v>
      </c>
      <c r="T7" s="145">
        <v>401.3</v>
      </c>
      <c r="U7" s="145">
        <v>636</v>
      </c>
      <c r="V7" s="145">
        <v>329.9</v>
      </c>
      <c r="W7" s="145">
        <v>162.3</v>
      </c>
      <c r="X7" s="145">
        <v>418.1</v>
      </c>
      <c r="Y7" s="145">
        <v>662.2</v>
      </c>
      <c r="Z7" s="145">
        <v>344.4</v>
      </c>
      <c r="AA7" s="145">
        <v>169.1</v>
      </c>
      <c r="AB7" s="145">
        <v>436</v>
      </c>
      <c r="AC7" s="145">
        <v>692.6</v>
      </c>
      <c r="AD7" s="145">
        <v>362.2</v>
      </c>
      <c r="AE7" s="57">
        <v>175.3</v>
      </c>
      <c r="AF7" s="57">
        <v>509</v>
      </c>
      <c r="AG7" s="57">
        <v>705.7</v>
      </c>
      <c r="AH7" s="57">
        <v>391.7</v>
      </c>
      <c r="AI7" s="57">
        <v>181.7</v>
      </c>
      <c r="AJ7" s="57">
        <v>523.7</v>
      </c>
      <c r="AK7" s="58">
        <v>719.3</v>
      </c>
      <c r="AL7" s="57">
        <v>410.1</v>
      </c>
      <c r="AM7" s="57">
        <v>185.7</v>
      </c>
      <c r="AN7" s="57">
        <v>559.9</v>
      </c>
      <c r="AO7" s="59">
        <v>751.8</v>
      </c>
      <c r="AP7" s="60">
        <v>397.9</v>
      </c>
      <c r="AQ7" s="57">
        <v>192</v>
      </c>
      <c r="AR7" s="57">
        <v>553.6</v>
      </c>
      <c r="AS7" s="58">
        <v>796.7</v>
      </c>
      <c r="AT7" s="101">
        <v>417.4</v>
      </c>
      <c r="AU7" s="101">
        <v>198.6</v>
      </c>
      <c r="AV7" s="115">
        <v>572.6</v>
      </c>
      <c r="AW7" s="57">
        <v>817.9</v>
      </c>
      <c r="AX7" s="102">
        <v>429.8</v>
      </c>
    </row>
    <row r="8" spans="2:50" ht="13.5">
      <c r="B8" s="29" t="s">
        <v>20</v>
      </c>
      <c r="C8" s="146">
        <v>9.7</v>
      </c>
      <c r="D8" s="146">
        <v>23.8</v>
      </c>
      <c r="E8" s="146">
        <v>39.3</v>
      </c>
      <c r="F8" s="146">
        <v>20.4</v>
      </c>
      <c r="G8" s="146">
        <v>10.1</v>
      </c>
      <c r="H8" s="146">
        <v>25</v>
      </c>
      <c r="I8" s="146">
        <v>41.3</v>
      </c>
      <c r="J8" s="146">
        <v>21.4</v>
      </c>
      <c r="K8" s="146">
        <v>10</v>
      </c>
      <c r="L8" s="146">
        <v>24.7</v>
      </c>
      <c r="M8" s="146">
        <v>39.7</v>
      </c>
      <c r="N8" s="146">
        <v>20.9</v>
      </c>
      <c r="O8" s="146">
        <v>10.3</v>
      </c>
      <c r="P8" s="146">
        <v>26.8</v>
      </c>
      <c r="Q8" s="146">
        <v>42.2</v>
      </c>
      <c r="R8" s="146">
        <v>22.2</v>
      </c>
      <c r="S8" s="146">
        <v>10.6</v>
      </c>
      <c r="T8" s="146">
        <v>27.4</v>
      </c>
      <c r="U8" s="146">
        <v>43.3</v>
      </c>
      <c r="V8" s="146">
        <v>22.8</v>
      </c>
      <c r="W8" s="146">
        <v>11</v>
      </c>
      <c r="X8" s="146">
        <v>28.6</v>
      </c>
      <c r="Y8" s="146">
        <v>45.1</v>
      </c>
      <c r="Z8" s="146">
        <v>23.8</v>
      </c>
      <c r="AA8" s="146">
        <v>11.5</v>
      </c>
      <c r="AB8" s="146">
        <v>29.8</v>
      </c>
      <c r="AC8" s="146">
        <v>47.1</v>
      </c>
      <c r="AD8" s="146">
        <v>25.1</v>
      </c>
      <c r="AE8" s="61">
        <v>11.9</v>
      </c>
      <c r="AF8" s="61">
        <v>34.8</v>
      </c>
      <c r="AG8" s="61">
        <v>48</v>
      </c>
      <c r="AH8" s="61">
        <v>27.1</v>
      </c>
      <c r="AI8" s="61">
        <v>12.3</v>
      </c>
      <c r="AJ8" s="61">
        <v>35.5</v>
      </c>
      <c r="AK8" s="62">
        <v>48.3</v>
      </c>
      <c r="AL8" s="61">
        <v>27.6</v>
      </c>
      <c r="AM8" s="61">
        <v>12.6</v>
      </c>
      <c r="AN8" s="61">
        <v>37.9</v>
      </c>
      <c r="AO8" s="63">
        <v>50.5</v>
      </c>
      <c r="AP8" s="64">
        <v>26.8</v>
      </c>
      <c r="AQ8" s="61">
        <v>13</v>
      </c>
      <c r="AR8" s="61">
        <v>37.5</v>
      </c>
      <c r="AS8" s="62">
        <v>53.5</v>
      </c>
      <c r="AT8" s="103">
        <v>28.1</v>
      </c>
      <c r="AU8" s="103">
        <v>13.4</v>
      </c>
      <c r="AV8" s="61">
        <v>38.8</v>
      </c>
      <c r="AW8" s="61">
        <v>54.9</v>
      </c>
      <c r="AX8" s="104">
        <v>28.9</v>
      </c>
    </row>
    <row r="9" spans="2:50" ht="13.5">
      <c r="B9" s="29" t="s">
        <v>21</v>
      </c>
      <c r="C9" s="146">
        <v>2491.7</v>
      </c>
      <c r="D9" s="146">
        <v>2668.1</v>
      </c>
      <c r="E9" s="146">
        <v>3747.7</v>
      </c>
      <c r="F9" s="146">
        <v>4041</v>
      </c>
      <c r="G9" s="146">
        <v>2500.5</v>
      </c>
      <c r="H9" s="146">
        <v>2688.3</v>
      </c>
      <c r="I9" s="146">
        <v>3776</v>
      </c>
      <c r="J9" s="146">
        <v>4074.4</v>
      </c>
      <c r="K9" s="146">
        <v>2394.1</v>
      </c>
      <c r="L9" s="146">
        <v>2592.6</v>
      </c>
      <c r="M9" s="146">
        <v>3701.9</v>
      </c>
      <c r="N9" s="146">
        <v>3998.5</v>
      </c>
      <c r="O9" s="146">
        <v>2520.5</v>
      </c>
      <c r="P9" s="146">
        <v>2563.4</v>
      </c>
      <c r="Q9" s="146">
        <v>3638</v>
      </c>
      <c r="R9" s="146">
        <v>4073.5</v>
      </c>
      <c r="S9" s="146">
        <v>2500.7</v>
      </c>
      <c r="T9" s="146">
        <v>2599.7</v>
      </c>
      <c r="U9" s="146">
        <v>3685.9</v>
      </c>
      <c r="V9" s="146">
        <v>4098.6</v>
      </c>
      <c r="W9" s="146">
        <v>2363.4</v>
      </c>
      <c r="X9" s="146">
        <v>2461.9</v>
      </c>
      <c r="Y9" s="146">
        <v>3523.9</v>
      </c>
      <c r="Z9" s="146">
        <v>3943.1</v>
      </c>
      <c r="AA9" s="146">
        <v>2368.6</v>
      </c>
      <c r="AB9" s="146">
        <v>2466.3</v>
      </c>
      <c r="AC9" s="146">
        <v>3538.3</v>
      </c>
      <c r="AD9" s="146">
        <v>3968.2</v>
      </c>
      <c r="AE9" s="61">
        <v>2479.8</v>
      </c>
      <c r="AF9" s="61">
        <v>2414.1</v>
      </c>
      <c r="AG9" s="61">
        <v>3564.6</v>
      </c>
      <c r="AH9" s="61">
        <v>3963.1</v>
      </c>
      <c r="AI9" s="61">
        <v>2423.7000000000003</v>
      </c>
      <c r="AJ9" s="61">
        <v>2367</v>
      </c>
      <c r="AK9" s="62">
        <v>3179.8</v>
      </c>
      <c r="AL9" s="61">
        <v>3618.7000000000003</v>
      </c>
      <c r="AM9" s="61">
        <v>2249.7</v>
      </c>
      <c r="AN9" s="61">
        <v>2225.2</v>
      </c>
      <c r="AO9" s="63">
        <v>3410.6</v>
      </c>
      <c r="AP9" s="64">
        <v>3761.5</v>
      </c>
      <c r="AQ9" s="61">
        <v>2232.2</v>
      </c>
      <c r="AR9" s="61">
        <v>2320.9</v>
      </c>
      <c r="AS9" s="62">
        <v>3194.8</v>
      </c>
      <c r="AT9" s="103">
        <v>3619.7</v>
      </c>
      <c r="AU9" s="103">
        <v>2118.4</v>
      </c>
      <c r="AV9" s="61">
        <v>2231.6</v>
      </c>
      <c r="AW9" s="61">
        <v>3135.7</v>
      </c>
      <c r="AX9" s="104">
        <v>3564.5</v>
      </c>
    </row>
    <row r="10" spans="2:50" ht="13.5">
      <c r="B10" s="29" t="s">
        <v>22</v>
      </c>
      <c r="C10" s="146">
        <v>243</v>
      </c>
      <c r="D10" s="146">
        <v>266.2</v>
      </c>
      <c r="E10" s="146">
        <v>275.7</v>
      </c>
      <c r="F10" s="146">
        <v>312</v>
      </c>
      <c r="G10" s="146">
        <v>246.6</v>
      </c>
      <c r="H10" s="146">
        <v>272.2</v>
      </c>
      <c r="I10" s="146">
        <v>282.8</v>
      </c>
      <c r="J10" s="146">
        <v>318.5</v>
      </c>
      <c r="K10" s="146">
        <v>245.5</v>
      </c>
      <c r="L10" s="146">
        <v>275.5</v>
      </c>
      <c r="M10" s="146">
        <v>300.1</v>
      </c>
      <c r="N10" s="146">
        <v>340.3</v>
      </c>
      <c r="O10" s="146">
        <v>252.2</v>
      </c>
      <c r="P10" s="146">
        <v>283</v>
      </c>
      <c r="Q10" s="146">
        <v>308.9</v>
      </c>
      <c r="R10" s="146">
        <v>351</v>
      </c>
      <c r="S10" s="146">
        <v>248.6</v>
      </c>
      <c r="T10" s="146">
        <v>278.9</v>
      </c>
      <c r="U10" s="146">
        <v>305.3</v>
      </c>
      <c r="V10" s="146">
        <v>348</v>
      </c>
      <c r="W10" s="146">
        <v>242.1</v>
      </c>
      <c r="X10" s="146">
        <v>275.5</v>
      </c>
      <c r="Y10" s="146">
        <v>303.4</v>
      </c>
      <c r="Z10" s="146">
        <v>346.8</v>
      </c>
      <c r="AA10" s="146">
        <v>256.9</v>
      </c>
      <c r="AB10" s="146">
        <v>291</v>
      </c>
      <c r="AC10" s="146">
        <v>323.3</v>
      </c>
      <c r="AD10" s="146">
        <v>371.3</v>
      </c>
      <c r="AE10" s="61">
        <v>296.5</v>
      </c>
      <c r="AF10" s="61">
        <v>321</v>
      </c>
      <c r="AG10" s="61">
        <v>367.8</v>
      </c>
      <c r="AH10" s="61">
        <v>400.7</v>
      </c>
      <c r="AI10" s="61">
        <v>338.6</v>
      </c>
      <c r="AJ10" s="61">
        <v>321.4</v>
      </c>
      <c r="AK10" s="62">
        <v>381.1</v>
      </c>
      <c r="AL10" s="61">
        <v>478.1</v>
      </c>
      <c r="AM10" s="61">
        <v>361.5</v>
      </c>
      <c r="AN10" s="61">
        <v>404</v>
      </c>
      <c r="AO10" s="63">
        <v>504.3</v>
      </c>
      <c r="AP10" s="64">
        <v>545.8</v>
      </c>
      <c r="AQ10" s="61">
        <v>434.2</v>
      </c>
      <c r="AR10" s="61">
        <v>362.1</v>
      </c>
      <c r="AS10" s="62">
        <v>506.8</v>
      </c>
      <c r="AT10" s="103">
        <v>565.4</v>
      </c>
      <c r="AU10" s="103">
        <v>447.5</v>
      </c>
      <c r="AV10" s="61">
        <v>455.7</v>
      </c>
      <c r="AW10" s="61">
        <v>521.9</v>
      </c>
      <c r="AX10" s="104">
        <v>625.8</v>
      </c>
    </row>
    <row r="11" spans="2:50" ht="13.5">
      <c r="B11" s="29" t="s">
        <v>23</v>
      </c>
      <c r="C11" s="146">
        <v>27.7</v>
      </c>
      <c r="D11" s="146">
        <v>26.9</v>
      </c>
      <c r="E11" s="146">
        <v>26.8</v>
      </c>
      <c r="F11" s="146">
        <v>35.5</v>
      </c>
      <c r="G11" s="146">
        <v>28.7</v>
      </c>
      <c r="H11" s="146">
        <v>27.9</v>
      </c>
      <c r="I11" s="146">
        <v>27.9</v>
      </c>
      <c r="J11" s="146">
        <v>36.8</v>
      </c>
      <c r="K11" s="146">
        <v>30</v>
      </c>
      <c r="L11" s="146">
        <v>29.4</v>
      </c>
      <c r="M11" s="146">
        <v>29.5</v>
      </c>
      <c r="N11" s="146">
        <v>39.6</v>
      </c>
      <c r="O11" s="146">
        <v>30.6</v>
      </c>
      <c r="P11" s="146">
        <v>29.4</v>
      </c>
      <c r="Q11" s="146">
        <v>28.5</v>
      </c>
      <c r="R11" s="146">
        <v>39.8</v>
      </c>
      <c r="S11" s="146">
        <v>29.7</v>
      </c>
      <c r="T11" s="146">
        <v>29.5</v>
      </c>
      <c r="U11" s="146">
        <v>28.6</v>
      </c>
      <c r="V11" s="146">
        <v>40</v>
      </c>
      <c r="W11" s="146">
        <v>28.9</v>
      </c>
      <c r="X11" s="146">
        <v>28.7</v>
      </c>
      <c r="Y11" s="146">
        <v>27.9</v>
      </c>
      <c r="Z11" s="146">
        <v>39.1</v>
      </c>
      <c r="AA11" s="146">
        <v>30.8</v>
      </c>
      <c r="AB11" s="146">
        <v>30.6</v>
      </c>
      <c r="AC11" s="146">
        <v>29.6</v>
      </c>
      <c r="AD11" s="146">
        <v>41.6</v>
      </c>
      <c r="AE11" s="61">
        <v>31.9</v>
      </c>
      <c r="AF11" s="61">
        <v>31.7</v>
      </c>
      <c r="AG11" s="61">
        <v>30.4</v>
      </c>
      <c r="AH11" s="61">
        <v>43.8</v>
      </c>
      <c r="AI11" s="61">
        <v>36.7</v>
      </c>
      <c r="AJ11" s="61">
        <v>33.4</v>
      </c>
      <c r="AK11" s="62">
        <v>30.349999999999998</v>
      </c>
      <c r="AL11" s="61">
        <v>37.9</v>
      </c>
      <c r="AM11" s="61">
        <v>36.2</v>
      </c>
      <c r="AN11" s="61">
        <v>35.4</v>
      </c>
      <c r="AO11" s="63">
        <v>35.2</v>
      </c>
      <c r="AP11" s="64">
        <v>43.1</v>
      </c>
      <c r="AQ11" s="61">
        <v>38.1</v>
      </c>
      <c r="AR11" s="61">
        <v>36.1</v>
      </c>
      <c r="AS11" s="62">
        <v>38.2</v>
      </c>
      <c r="AT11" s="103">
        <v>43.7</v>
      </c>
      <c r="AU11" s="103">
        <v>41.2</v>
      </c>
      <c r="AV11" s="61">
        <v>37.4</v>
      </c>
      <c r="AW11" s="61">
        <v>38.1</v>
      </c>
      <c r="AX11" s="104">
        <v>45.1</v>
      </c>
    </row>
    <row r="12" spans="2:50" ht="13.5">
      <c r="B12" s="29" t="s">
        <v>24</v>
      </c>
      <c r="C12" s="146">
        <v>540.1</v>
      </c>
      <c r="D12" s="146">
        <v>623.2</v>
      </c>
      <c r="E12" s="146">
        <v>1011</v>
      </c>
      <c r="F12" s="146">
        <v>1016.5</v>
      </c>
      <c r="G12" s="146">
        <v>529.9</v>
      </c>
      <c r="H12" s="146">
        <v>875.9</v>
      </c>
      <c r="I12" s="146">
        <v>1228.5</v>
      </c>
      <c r="J12" s="146">
        <v>1236.1</v>
      </c>
      <c r="K12" s="146">
        <v>596.8</v>
      </c>
      <c r="L12" s="146">
        <v>957.7</v>
      </c>
      <c r="M12" s="146">
        <v>1311.3</v>
      </c>
      <c r="N12" s="146">
        <v>1345.3</v>
      </c>
      <c r="O12" s="146">
        <v>509.1</v>
      </c>
      <c r="P12" s="146">
        <v>815.1</v>
      </c>
      <c r="Q12" s="146">
        <v>1131.8</v>
      </c>
      <c r="R12" s="146">
        <v>1190.7</v>
      </c>
      <c r="S12" s="146">
        <v>384.2</v>
      </c>
      <c r="T12" s="146">
        <v>619.2</v>
      </c>
      <c r="U12" s="146">
        <v>873.3</v>
      </c>
      <c r="V12" s="146">
        <v>945.9</v>
      </c>
      <c r="W12" s="146">
        <v>384.7</v>
      </c>
      <c r="X12" s="146">
        <v>619.3</v>
      </c>
      <c r="Y12" s="146">
        <v>877</v>
      </c>
      <c r="Z12" s="146">
        <v>952.9</v>
      </c>
      <c r="AA12" s="146">
        <v>337</v>
      </c>
      <c r="AB12" s="146">
        <v>553.9</v>
      </c>
      <c r="AC12" s="146">
        <v>795.5</v>
      </c>
      <c r="AD12" s="146">
        <v>898.1</v>
      </c>
      <c r="AE12" s="61">
        <v>290.5</v>
      </c>
      <c r="AF12" s="61">
        <v>470.6</v>
      </c>
      <c r="AG12" s="61">
        <v>831.1</v>
      </c>
      <c r="AH12" s="61">
        <v>919.3</v>
      </c>
      <c r="AI12" s="61">
        <v>244.2</v>
      </c>
      <c r="AJ12" s="61">
        <v>432.40000000000003</v>
      </c>
      <c r="AK12" s="62">
        <v>775.2</v>
      </c>
      <c r="AL12" s="61">
        <v>866.3000000000001</v>
      </c>
      <c r="AM12" s="61">
        <v>246.2</v>
      </c>
      <c r="AN12" s="61">
        <v>422.8</v>
      </c>
      <c r="AO12" s="63">
        <v>663.1</v>
      </c>
      <c r="AP12" s="64">
        <v>949</v>
      </c>
      <c r="AQ12" s="61">
        <v>258.4</v>
      </c>
      <c r="AR12" s="61">
        <v>451.6</v>
      </c>
      <c r="AS12" s="62">
        <v>765.4</v>
      </c>
      <c r="AT12" s="103">
        <v>1107.4</v>
      </c>
      <c r="AU12" s="103">
        <v>341.7</v>
      </c>
      <c r="AV12" s="61">
        <v>485.7</v>
      </c>
      <c r="AW12" s="61">
        <v>971.7</v>
      </c>
      <c r="AX12" s="104">
        <v>1127.2</v>
      </c>
    </row>
    <row r="13" spans="2:50" ht="27">
      <c r="B13" s="29" t="s">
        <v>25</v>
      </c>
      <c r="C13" s="147">
        <v>380</v>
      </c>
      <c r="D13" s="147">
        <v>421.8</v>
      </c>
      <c r="E13" s="147">
        <v>429.3</v>
      </c>
      <c r="F13" s="147">
        <v>488.1</v>
      </c>
      <c r="G13" s="147">
        <v>404.4</v>
      </c>
      <c r="H13" s="147">
        <v>457.3</v>
      </c>
      <c r="I13" s="147">
        <v>472.6</v>
      </c>
      <c r="J13" s="147">
        <v>555.1</v>
      </c>
      <c r="K13" s="147">
        <v>441.5</v>
      </c>
      <c r="L13" s="147">
        <v>501.5</v>
      </c>
      <c r="M13" s="147">
        <v>520.6</v>
      </c>
      <c r="N13" s="147">
        <v>614.8</v>
      </c>
      <c r="O13" s="147">
        <v>484</v>
      </c>
      <c r="P13" s="147">
        <v>589.3</v>
      </c>
      <c r="Q13" s="147">
        <v>559.2</v>
      </c>
      <c r="R13" s="147">
        <v>672.4</v>
      </c>
      <c r="S13" s="147">
        <v>489.8</v>
      </c>
      <c r="T13" s="147">
        <v>597.6</v>
      </c>
      <c r="U13" s="147">
        <v>568.1</v>
      </c>
      <c r="V13" s="147">
        <v>683.9</v>
      </c>
      <c r="W13" s="147">
        <v>501.6</v>
      </c>
      <c r="X13" s="147">
        <v>612.6</v>
      </c>
      <c r="Y13" s="147">
        <v>582.4</v>
      </c>
      <c r="Z13" s="147">
        <v>701.4</v>
      </c>
      <c r="AA13" s="147">
        <v>515.8</v>
      </c>
      <c r="AB13" s="147">
        <v>629.9</v>
      </c>
      <c r="AC13" s="147">
        <v>600</v>
      </c>
      <c r="AD13" s="147">
        <v>724.1</v>
      </c>
      <c r="AE13" s="65">
        <v>529.6</v>
      </c>
      <c r="AF13" s="65">
        <v>648.7</v>
      </c>
      <c r="AG13" s="65">
        <v>621.9</v>
      </c>
      <c r="AH13" s="65">
        <v>759.5</v>
      </c>
      <c r="AI13" s="65">
        <v>540.7</v>
      </c>
      <c r="AJ13" s="65">
        <v>616.8</v>
      </c>
      <c r="AK13" s="66">
        <v>613.9</v>
      </c>
      <c r="AL13" s="65">
        <v>755</v>
      </c>
      <c r="AM13" s="65">
        <v>566.7</v>
      </c>
      <c r="AN13" s="65">
        <v>608.8</v>
      </c>
      <c r="AO13" s="67">
        <v>659</v>
      </c>
      <c r="AP13" s="43">
        <v>815.6</v>
      </c>
      <c r="AQ13" s="65">
        <v>592.1</v>
      </c>
      <c r="AR13" s="65">
        <v>626.9</v>
      </c>
      <c r="AS13" s="66">
        <v>678.9</v>
      </c>
      <c r="AT13" s="56">
        <v>837</v>
      </c>
      <c r="AU13" s="56">
        <v>610.8</v>
      </c>
      <c r="AV13" s="65">
        <v>645.3</v>
      </c>
      <c r="AW13" s="65">
        <v>707.1</v>
      </c>
      <c r="AX13" s="105">
        <v>868.5</v>
      </c>
    </row>
    <row r="14" spans="2:50" ht="13.5">
      <c r="B14" s="30" t="s">
        <v>34</v>
      </c>
      <c r="C14" s="146">
        <v>69.4</v>
      </c>
      <c r="D14" s="146">
        <v>82.3</v>
      </c>
      <c r="E14" s="146">
        <v>84.3</v>
      </c>
      <c r="F14" s="146">
        <v>95.8</v>
      </c>
      <c r="G14" s="146">
        <v>78.7</v>
      </c>
      <c r="H14" s="146">
        <v>94.2</v>
      </c>
      <c r="I14" s="146">
        <v>98.8</v>
      </c>
      <c r="J14" s="146">
        <v>113.2</v>
      </c>
      <c r="K14" s="146">
        <v>91.8</v>
      </c>
      <c r="L14" s="146">
        <v>110.6</v>
      </c>
      <c r="M14" s="146">
        <v>117.2</v>
      </c>
      <c r="N14" s="146">
        <v>135.4</v>
      </c>
      <c r="O14" s="146">
        <v>104.9</v>
      </c>
      <c r="P14" s="146">
        <v>132.2</v>
      </c>
      <c r="Q14" s="146">
        <v>131.1</v>
      </c>
      <c r="R14" s="146">
        <v>150.5</v>
      </c>
      <c r="S14" s="146">
        <v>106.8</v>
      </c>
      <c r="T14" s="146">
        <v>134.9</v>
      </c>
      <c r="U14" s="146">
        <v>133.8</v>
      </c>
      <c r="V14" s="146">
        <v>154.1</v>
      </c>
      <c r="W14" s="146">
        <v>113.9</v>
      </c>
      <c r="X14" s="146">
        <v>144.1</v>
      </c>
      <c r="Y14" s="146">
        <v>143.1</v>
      </c>
      <c r="Z14" s="146">
        <v>165</v>
      </c>
      <c r="AA14" s="146">
        <v>124.8</v>
      </c>
      <c r="AB14" s="146">
        <v>152.6</v>
      </c>
      <c r="AC14" s="146">
        <v>154.1</v>
      </c>
      <c r="AD14" s="146">
        <v>177.6</v>
      </c>
      <c r="AE14" s="61">
        <v>127.79999999999998</v>
      </c>
      <c r="AF14" s="61">
        <v>149.1</v>
      </c>
      <c r="AG14" s="61">
        <v>175.5</v>
      </c>
      <c r="AH14" s="61">
        <v>195.8</v>
      </c>
      <c r="AI14" s="61">
        <v>110.1</v>
      </c>
      <c r="AJ14" s="61">
        <v>39.6</v>
      </c>
      <c r="AK14" s="62">
        <v>52.7</v>
      </c>
      <c r="AL14" s="61">
        <v>64.3</v>
      </c>
      <c r="AM14" s="61">
        <v>54.6</v>
      </c>
      <c r="AN14" s="61">
        <v>84.6</v>
      </c>
      <c r="AO14" s="63">
        <v>101</v>
      </c>
      <c r="AP14" s="64">
        <v>117.3</v>
      </c>
      <c r="AQ14" s="61">
        <v>118.3</v>
      </c>
      <c r="AR14" s="61">
        <v>139.7</v>
      </c>
      <c r="AS14" s="62">
        <v>159.8</v>
      </c>
      <c r="AT14" s="103">
        <v>119.6</v>
      </c>
      <c r="AU14" s="103">
        <v>147.1</v>
      </c>
      <c r="AV14" s="61">
        <v>201.1</v>
      </c>
      <c r="AW14" s="61">
        <v>183.3</v>
      </c>
      <c r="AX14" s="104">
        <v>123.2</v>
      </c>
    </row>
    <row r="15" spans="2:50" ht="13.5">
      <c r="B15" s="29" t="s">
        <v>27</v>
      </c>
      <c r="C15" s="146">
        <v>518</v>
      </c>
      <c r="D15" s="146">
        <v>593.9</v>
      </c>
      <c r="E15" s="146">
        <v>671.5</v>
      </c>
      <c r="F15" s="146">
        <v>651.9</v>
      </c>
      <c r="G15" s="146">
        <v>550.5</v>
      </c>
      <c r="H15" s="146">
        <v>635.9</v>
      </c>
      <c r="I15" s="146">
        <v>728.1</v>
      </c>
      <c r="J15" s="146">
        <v>723</v>
      </c>
      <c r="K15" s="146">
        <v>606.4</v>
      </c>
      <c r="L15" s="146">
        <v>701.9</v>
      </c>
      <c r="M15" s="146">
        <v>808.1</v>
      </c>
      <c r="N15" s="146">
        <v>814</v>
      </c>
      <c r="O15" s="146">
        <v>639.3</v>
      </c>
      <c r="P15" s="146">
        <v>743.3</v>
      </c>
      <c r="Q15" s="146">
        <v>859.9</v>
      </c>
      <c r="R15" s="146">
        <v>867.5</v>
      </c>
      <c r="S15" s="146">
        <v>625.1</v>
      </c>
      <c r="T15" s="146">
        <v>730.6</v>
      </c>
      <c r="U15" s="146">
        <v>841</v>
      </c>
      <c r="V15" s="146">
        <v>860.6</v>
      </c>
      <c r="W15" s="146">
        <v>670.3</v>
      </c>
      <c r="X15" s="146">
        <v>784.2</v>
      </c>
      <c r="Y15" s="146">
        <v>906.1</v>
      </c>
      <c r="Z15" s="146">
        <v>928.8</v>
      </c>
      <c r="AA15" s="146">
        <v>721.1</v>
      </c>
      <c r="AB15" s="146">
        <v>848.6</v>
      </c>
      <c r="AC15" s="146">
        <v>985.2</v>
      </c>
      <c r="AD15" s="146">
        <v>1011.8</v>
      </c>
      <c r="AE15" s="61">
        <v>751</v>
      </c>
      <c r="AF15" s="61">
        <v>910.7</v>
      </c>
      <c r="AG15" s="61">
        <v>993.9</v>
      </c>
      <c r="AH15" s="61">
        <v>1055.4</v>
      </c>
      <c r="AI15" s="61">
        <v>798.4</v>
      </c>
      <c r="AJ15" s="61">
        <v>964.6999999999999</v>
      </c>
      <c r="AK15" s="62">
        <v>1029.2</v>
      </c>
      <c r="AL15" s="61">
        <v>1063.7</v>
      </c>
      <c r="AM15" s="61">
        <v>862.9</v>
      </c>
      <c r="AN15" s="61">
        <v>1079.5</v>
      </c>
      <c r="AO15" s="63">
        <v>1177</v>
      </c>
      <c r="AP15" s="64">
        <v>1280.4</v>
      </c>
      <c r="AQ15" s="61">
        <v>1043.5</v>
      </c>
      <c r="AR15" s="61">
        <v>1389.9</v>
      </c>
      <c r="AS15" s="62">
        <v>1490.7</v>
      </c>
      <c r="AT15" s="103">
        <v>1478.8</v>
      </c>
      <c r="AU15" s="103">
        <v>1003.3</v>
      </c>
      <c r="AV15" s="61">
        <v>1307.7</v>
      </c>
      <c r="AW15" s="61">
        <v>1390.5</v>
      </c>
      <c r="AX15" s="104">
        <v>1429.6</v>
      </c>
    </row>
    <row r="16" spans="2:50" ht="13.5">
      <c r="B16" s="29" t="s">
        <v>28</v>
      </c>
      <c r="C16" s="146">
        <v>53</v>
      </c>
      <c r="D16" s="146">
        <v>55.5</v>
      </c>
      <c r="E16" s="146">
        <v>56.6</v>
      </c>
      <c r="F16" s="146">
        <v>58.6</v>
      </c>
      <c r="G16" s="146">
        <v>58.3</v>
      </c>
      <c r="H16" s="146">
        <v>62.3</v>
      </c>
      <c r="I16" s="146">
        <v>63.8</v>
      </c>
      <c r="J16" s="146">
        <v>66.6</v>
      </c>
      <c r="K16" s="146">
        <v>68</v>
      </c>
      <c r="L16" s="146">
        <v>71.7</v>
      </c>
      <c r="M16" s="146">
        <v>75.4</v>
      </c>
      <c r="N16" s="146">
        <v>80.3</v>
      </c>
      <c r="O16" s="146">
        <v>74.1</v>
      </c>
      <c r="P16" s="146">
        <v>78.2</v>
      </c>
      <c r="Q16" s="146">
        <v>82.2</v>
      </c>
      <c r="R16" s="146">
        <v>73.3</v>
      </c>
      <c r="S16" s="146">
        <v>62.9</v>
      </c>
      <c r="T16" s="146">
        <v>67.6</v>
      </c>
      <c r="U16" s="146">
        <v>72.9</v>
      </c>
      <c r="V16" s="146">
        <v>69.8</v>
      </c>
      <c r="W16" s="146">
        <v>61.4</v>
      </c>
      <c r="X16" s="146">
        <v>66.1</v>
      </c>
      <c r="Y16" s="146">
        <v>71.3</v>
      </c>
      <c r="Z16" s="146">
        <v>68.3</v>
      </c>
      <c r="AA16" s="146">
        <v>61.4</v>
      </c>
      <c r="AB16" s="146">
        <v>66</v>
      </c>
      <c r="AC16" s="146">
        <v>71.7</v>
      </c>
      <c r="AD16" s="146">
        <v>69</v>
      </c>
      <c r="AE16" s="61">
        <v>64.5</v>
      </c>
      <c r="AF16" s="61">
        <v>73.3</v>
      </c>
      <c r="AG16" s="61">
        <v>72.9</v>
      </c>
      <c r="AH16" s="61">
        <v>76.8</v>
      </c>
      <c r="AI16" s="61">
        <v>77</v>
      </c>
      <c r="AJ16" s="61">
        <v>69.7</v>
      </c>
      <c r="AK16" s="62">
        <v>63.599999999999994</v>
      </c>
      <c r="AL16" s="61">
        <v>74.5</v>
      </c>
      <c r="AM16" s="61">
        <v>79.6</v>
      </c>
      <c r="AN16" s="61">
        <v>82.9</v>
      </c>
      <c r="AO16" s="63">
        <v>72.4</v>
      </c>
      <c r="AP16" s="64">
        <v>68</v>
      </c>
      <c r="AQ16" s="61">
        <v>89.3</v>
      </c>
      <c r="AR16" s="61">
        <v>92</v>
      </c>
      <c r="AS16" s="113">
        <v>82</v>
      </c>
      <c r="AT16" s="106">
        <v>78.6</v>
      </c>
      <c r="AU16" s="112">
        <v>90.9</v>
      </c>
      <c r="AV16" s="61">
        <v>93.7</v>
      </c>
      <c r="AW16" s="61">
        <v>82.4</v>
      </c>
      <c r="AX16" s="104">
        <v>80.1</v>
      </c>
    </row>
    <row r="17" spans="2:50" ht="27">
      <c r="B17" s="29" t="s">
        <v>29</v>
      </c>
      <c r="C17" s="143">
        <v>52.1</v>
      </c>
      <c r="D17" s="143">
        <v>68.4</v>
      </c>
      <c r="E17" s="143">
        <v>79.7</v>
      </c>
      <c r="F17" s="143">
        <v>115.9</v>
      </c>
      <c r="G17" s="143">
        <v>57</v>
      </c>
      <c r="H17" s="143">
        <v>75.8</v>
      </c>
      <c r="I17" s="143">
        <v>89.6</v>
      </c>
      <c r="J17" s="143">
        <v>131.6</v>
      </c>
      <c r="K17" s="143">
        <v>62.9</v>
      </c>
      <c r="L17" s="143">
        <v>84.9</v>
      </c>
      <c r="M17" s="143">
        <v>100.8</v>
      </c>
      <c r="N17" s="143">
        <v>148</v>
      </c>
      <c r="O17" s="143">
        <v>66.8</v>
      </c>
      <c r="P17" s="143">
        <v>91.2</v>
      </c>
      <c r="Q17" s="143">
        <v>110.3</v>
      </c>
      <c r="R17" s="143">
        <v>164.8</v>
      </c>
      <c r="S17" s="143">
        <v>61.9</v>
      </c>
      <c r="T17" s="143">
        <v>84.6</v>
      </c>
      <c r="U17" s="143">
        <v>102.9</v>
      </c>
      <c r="V17" s="143">
        <v>153.7</v>
      </c>
      <c r="W17" s="143">
        <v>69.2</v>
      </c>
      <c r="X17" s="143">
        <v>94.8</v>
      </c>
      <c r="Y17" s="143">
        <v>115.2</v>
      </c>
      <c r="Z17" s="143">
        <v>172.3</v>
      </c>
      <c r="AA17" s="143">
        <v>69.5</v>
      </c>
      <c r="AB17" s="143">
        <v>95.3</v>
      </c>
      <c r="AC17" s="143">
        <v>115.9</v>
      </c>
      <c r="AD17" s="143">
        <v>177.6</v>
      </c>
      <c r="AE17" s="82">
        <v>79.5</v>
      </c>
      <c r="AF17" s="82">
        <v>109.5</v>
      </c>
      <c r="AG17" s="82">
        <v>147.8</v>
      </c>
      <c r="AH17" s="82">
        <v>142</v>
      </c>
      <c r="AI17" s="82">
        <v>81.4</v>
      </c>
      <c r="AJ17" s="82">
        <v>99.3</v>
      </c>
      <c r="AK17" s="83">
        <v>111.9</v>
      </c>
      <c r="AL17" s="82">
        <v>110.6</v>
      </c>
      <c r="AM17" s="82">
        <v>83.6</v>
      </c>
      <c r="AN17" s="82">
        <v>104</v>
      </c>
      <c r="AO17" s="107">
        <v>116.3</v>
      </c>
      <c r="AP17" s="34">
        <v>119.7</v>
      </c>
      <c r="AQ17" s="80">
        <v>88</v>
      </c>
      <c r="AR17" s="80">
        <v>106.8</v>
      </c>
      <c r="AS17" s="81">
        <v>143.8</v>
      </c>
      <c r="AT17" s="75">
        <v>97.9</v>
      </c>
      <c r="AU17" s="75">
        <v>87.8</v>
      </c>
      <c r="AV17" s="80">
        <v>115.5</v>
      </c>
      <c r="AW17" s="80">
        <v>126.7</v>
      </c>
      <c r="AX17" s="108">
        <v>136.1</v>
      </c>
    </row>
    <row r="18" spans="2:50" ht="13.5">
      <c r="B18" s="29" t="s">
        <v>30</v>
      </c>
      <c r="C18" s="146">
        <v>92.8</v>
      </c>
      <c r="D18" s="146">
        <v>106.3</v>
      </c>
      <c r="E18" s="146">
        <v>148.5</v>
      </c>
      <c r="F18" s="146">
        <v>161.7</v>
      </c>
      <c r="G18" s="146">
        <v>95.7</v>
      </c>
      <c r="H18" s="146">
        <v>112</v>
      </c>
      <c r="I18" s="146">
        <v>163.8</v>
      </c>
      <c r="J18" s="146">
        <v>181.1</v>
      </c>
      <c r="K18" s="146">
        <v>99.8</v>
      </c>
      <c r="L18" s="146">
        <v>117.8</v>
      </c>
      <c r="M18" s="146">
        <v>179</v>
      </c>
      <c r="N18" s="146">
        <v>199.2</v>
      </c>
      <c r="O18" s="146">
        <v>102.8</v>
      </c>
      <c r="P18" s="146">
        <v>122.1</v>
      </c>
      <c r="Q18" s="146">
        <v>185.5</v>
      </c>
      <c r="R18" s="146">
        <v>208.6</v>
      </c>
      <c r="S18" s="146">
        <v>102.7</v>
      </c>
      <c r="T18" s="146">
        <v>122.6</v>
      </c>
      <c r="U18" s="146">
        <v>188</v>
      </c>
      <c r="V18" s="146">
        <v>216.8</v>
      </c>
      <c r="W18" s="146">
        <v>103.5</v>
      </c>
      <c r="X18" s="146">
        <v>123.7</v>
      </c>
      <c r="Y18" s="146">
        <v>189.8</v>
      </c>
      <c r="Z18" s="146">
        <v>218.8</v>
      </c>
      <c r="AA18" s="146">
        <v>101.9</v>
      </c>
      <c r="AB18" s="146">
        <v>122.2</v>
      </c>
      <c r="AC18" s="146">
        <v>189.7</v>
      </c>
      <c r="AD18" s="146">
        <v>220.7</v>
      </c>
      <c r="AE18" s="61">
        <v>104.19999999999999</v>
      </c>
      <c r="AF18" s="61">
        <v>159.5</v>
      </c>
      <c r="AG18" s="61">
        <v>182.9</v>
      </c>
      <c r="AH18" s="61">
        <v>195.4</v>
      </c>
      <c r="AI18" s="61">
        <v>156.4</v>
      </c>
      <c r="AJ18" s="61">
        <v>167.8</v>
      </c>
      <c r="AK18" s="62">
        <v>184</v>
      </c>
      <c r="AL18" s="61">
        <v>164</v>
      </c>
      <c r="AM18" s="61">
        <v>171.8</v>
      </c>
      <c r="AN18" s="61">
        <v>187.2</v>
      </c>
      <c r="AO18" s="63">
        <v>205.3</v>
      </c>
      <c r="AP18" s="64">
        <v>185.2</v>
      </c>
      <c r="AQ18" s="61">
        <v>172.6</v>
      </c>
      <c r="AR18" s="61">
        <v>188.4</v>
      </c>
      <c r="AS18" s="62">
        <v>238.7</v>
      </c>
      <c r="AT18" s="103">
        <v>153.9</v>
      </c>
      <c r="AU18" s="103">
        <v>172.1</v>
      </c>
      <c r="AV18" s="61">
        <v>188.1</v>
      </c>
      <c r="AW18" s="61">
        <v>209.5</v>
      </c>
      <c r="AX18" s="104">
        <v>149.2</v>
      </c>
    </row>
    <row r="19" spans="2:50" ht="13.5">
      <c r="B19" s="29" t="s">
        <v>31</v>
      </c>
      <c r="C19" s="146">
        <v>85</v>
      </c>
      <c r="D19" s="146">
        <v>96</v>
      </c>
      <c r="E19" s="146">
        <v>106.1</v>
      </c>
      <c r="F19" s="146">
        <v>124.5</v>
      </c>
      <c r="G19" s="146">
        <v>85.6</v>
      </c>
      <c r="H19" s="146">
        <v>96.9</v>
      </c>
      <c r="I19" s="146">
        <v>107.3</v>
      </c>
      <c r="J19" s="146">
        <v>126.2</v>
      </c>
      <c r="K19" s="146">
        <v>84.8</v>
      </c>
      <c r="L19" s="146">
        <v>96.1</v>
      </c>
      <c r="M19" s="146">
        <v>106.5</v>
      </c>
      <c r="N19" s="146">
        <v>127.8</v>
      </c>
      <c r="O19" s="146">
        <v>84.2</v>
      </c>
      <c r="P19" s="146">
        <v>95.6</v>
      </c>
      <c r="Q19" s="146">
        <v>106.5</v>
      </c>
      <c r="R19" s="146">
        <v>127.7</v>
      </c>
      <c r="S19" s="146">
        <v>76.7</v>
      </c>
      <c r="T19" s="146">
        <v>88</v>
      </c>
      <c r="U19" s="146">
        <v>99.2</v>
      </c>
      <c r="V19" s="146">
        <v>119</v>
      </c>
      <c r="W19" s="146">
        <v>75.4</v>
      </c>
      <c r="X19" s="146">
        <v>87</v>
      </c>
      <c r="Y19" s="146">
        <v>98.6</v>
      </c>
      <c r="Z19" s="146">
        <v>118.6</v>
      </c>
      <c r="AA19" s="146">
        <v>78.3</v>
      </c>
      <c r="AB19" s="146">
        <v>90.5</v>
      </c>
      <c r="AC19" s="146">
        <v>103</v>
      </c>
      <c r="AD19" s="146">
        <v>124.4</v>
      </c>
      <c r="AE19" s="61">
        <v>85.2</v>
      </c>
      <c r="AF19" s="61">
        <v>102.6</v>
      </c>
      <c r="AG19" s="61">
        <v>93.30000000000001</v>
      </c>
      <c r="AH19" s="61">
        <v>125</v>
      </c>
      <c r="AI19" s="61">
        <v>82.4</v>
      </c>
      <c r="AJ19" s="61">
        <v>103.8</v>
      </c>
      <c r="AK19" s="62">
        <v>81.8</v>
      </c>
      <c r="AL19" s="61">
        <v>106.2</v>
      </c>
      <c r="AM19" s="61">
        <v>75.4</v>
      </c>
      <c r="AN19" s="61">
        <v>100.6</v>
      </c>
      <c r="AO19" s="63">
        <v>82.8</v>
      </c>
      <c r="AP19" s="64">
        <v>121</v>
      </c>
      <c r="AQ19" s="61">
        <v>76.8</v>
      </c>
      <c r="AR19" s="61">
        <v>100.7</v>
      </c>
      <c r="AS19" s="62">
        <v>82.8</v>
      </c>
      <c r="AT19" s="103">
        <v>122.7</v>
      </c>
      <c r="AU19" s="103">
        <v>76.6</v>
      </c>
      <c r="AV19" s="61">
        <v>100.1</v>
      </c>
      <c r="AW19" s="61">
        <v>84.9</v>
      </c>
      <c r="AX19" s="104">
        <v>129.7</v>
      </c>
    </row>
    <row r="20" spans="2:50" ht="13.5">
      <c r="B20" s="29" t="s">
        <v>32</v>
      </c>
      <c r="C20" s="146">
        <v>50.4</v>
      </c>
      <c r="D20" s="146">
        <v>45.5</v>
      </c>
      <c r="E20" s="146">
        <v>63</v>
      </c>
      <c r="F20" s="146">
        <v>82</v>
      </c>
      <c r="G20" s="146">
        <v>50.7</v>
      </c>
      <c r="H20" s="146">
        <v>45.9</v>
      </c>
      <c r="I20" s="146">
        <v>63.7</v>
      </c>
      <c r="J20" s="146">
        <v>83.2</v>
      </c>
      <c r="K20" s="146">
        <v>51.7</v>
      </c>
      <c r="L20" s="146">
        <v>47.2</v>
      </c>
      <c r="M20" s="146">
        <v>66.4</v>
      </c>
      <c r="N20" s="146">
        <v>87.1</v>
      </c>
      <c r="O20" s="146">
        <v>50.7</v>
      </c>
      <c r="P20" s="146">
        <v>46.3</v>
      </c>
      <c r="Q20" s="146">
        <v>65.7</v>
      </c>
      <c r="R20" s="146">
        <v>86.2</v>
      </c>
      <c r="S20" s="146">
        <v>46.2</v>
      </c>
      <c r="T20" s="146">
        <v>42.8</v>
      </c>
      <c r="U20" s="146">
        <v>65.6</v>
      </c>
      <c r="V20" s="146">
        <v>86.1</v>
      </c>
      <c r="W20" s="146">
        <v>47.1</v>
      </c>
      <c r="X20" s="146">
        <v>43.7</v>
      </c>
      <c r="Y20" s="146">
        <v>67</v>
      </c>
      <c r="Z20" s="146">
        <v>88.1</v>
      </c>
      <c r="AA20" s="146">
        <v>48.8</v>
      </c>
      <c r="AB20" s="146">
        <v>45.2</v>
      </c>
      <c r="AC20" s="146">
        <v>69.4</v>
      </c>
      <c r="AD20" s="146">
        <v>91.9</v>
      </c>
      <c r="AE20" s="61">
        <v>49.2</v>
      </c>
      <c r="AF20" s="61">
        <v>64</v>
      </c>
      <c r="AG20" s="61">
        <v>73.1</v>
      </c>
      <c r="AH20" s="61">
        <v>77.7</v>
      </c>
      <c r="AI20" s="61">
        <v>53</v>
      </c>
      <c r="AJ20" s="61">
        <v>65</v>
      </c>
      <c r="AK20" s="62">
        <v>73.8</v>
      </c>
      <c r="AL20" s="61">
        <v>76.6</v>
      </c>
      <c r="AM20" s="61">
        <v>52.3</v>
      </c>
      <c r="AN20" s="61">
        <v>55.7</v>
      </c>
      <c r="AO20" s="63">
        <v>73.5</v>
      </c>
      <c r="AP20" s="64">
        <v>66.7</v>
      </c>
      <c r="AQ20" s="61">
        <v>54.4</v>
      </c>
      <c r="AR20" s="61">
        <v>58.7</v>
      </c>
      <c r="AS20" s="62">
        <v>75.5</v>
      </c>
      <c r="AT20" s="103">
        <v>71.1</v>
      </c>
      <c r="AU20" s="103">
        <v>56.1</v>
      </c>
      <c r="AV20" s="61">
        <v>60.1</v>
      </c>
      <c r="AW20" s="61">
        <v>75.9</v>
      </c>
      <c r="AX20" s="104">
        <v>73.6</v>
      </c>
    </row>
    <row r="21" spans="2:50" ht="13.5">
      <c r="B21" s="29" t="s">
        <v>33</v>
      </c>
      <c r="C21" s="146">
        <v>43.1</v>
      </c>
      <c r="D21" s="146">
        <v>52.3</v>
      </c>
      <c r="E21" s="146">
        <v>76.9</v>
      </c>
      <c r="F21" s="146">
        <v>73.3</v>
      </c>
      <c r="G21" s="146">
        <v>45</v>
      </c>
      <c r="H21" s="146">
        <v>55.2</v>
      </c>
      <c r="I21" s="146">
        <v>81.3</v>
      </c>
      <c r="J21" s="146">
        <v>77.7</v>
      </c>
      <c r="K21" s="146">
        <v>47.2</v>
      </c>
      <c r="L21" s="146">
        <v>58.5</v>
      </c>
      <c r="M21" s="146">
        <v>86.3</v>
      </c>
      <c r="N21" s="146">
        <v>82.1</v>
      </c>
      <c r="O21" s="146">
        <v>49.8</v>
      </c>
      <c r="P21" s="146">
        <v>62.8</v>
      </c>
      <c r="Q21" s="146">
        <v>92.6</v>
      </c>
      <c r="R21" s="146">
        <v>89.3</v>
      </c>
      <c r="S21" s="146">
        <v>47.4</v>
      </c>
      <c r="T21" s="146">
        <v>60.2</v>
      </c>
      <c r="U21" s="146">
        <v>88.9</v>
      </c>
      <c r="V21" s="146">
        <v>85.8</v>
      </c>
      <c r="W21" s="146">
        <v>50.9</v>
      </c>
      <c r="X21" s="146">
        <v>64.6</v>
      </c>
      <c r="Y21" s="146">
        <v>95.6</v>
      </c>
      <c r="Z21" s="146">
        <v>92.5</v>
      </c>
      <c r="AA21" s="146">
        <v>52.9</v>
      </c>
      <c r="AB21" s="146">
        <v>67.4</v>
      </c>
      <c r="AC21" s="146">
        <v>99.9</v>
      </c>
      <c r="AD21" s="146">
        <v>97</v>
      </c>
      <c r="AE21" s="61">
        <v>54.8</v>
      </c>
      <c r="AF21" s="61">
        <v>70.2</v>
      </c>
      <c r="AG21" s="61">
        <v>115.6</v>
      </c>
      <c r="AH21" s="61">
        <v>100.2</v>
      </c>
      <c r="AI21" s="61">
        <v>83.8</v>
      </c>
      <c r="AJ21" s="61">
        <v>64.3</v>
      </c>
      <c r="AK21" s="62">
        <v>125.5</v>
      </c>
      <c r="AL21" s="61">
        <v>108.6</v>
      </c>
      <c r="AM21" s="61">
        <v>90.7</v>
      </c>
      <c r="AN21" s="61">
        <v>95.7</v>
      </c>
      <c r="AO21" s="63">
        <v>146.2</v>
      </c>
      <c r="AP21" s="64">
        <v>92.4</v>
      </c>
      <c r="AQ21" s="61">
        <v>102.4</v>
      </c>
      <c r="AR21" s="61">
        <v>113.6</v>
      </c>
      <c r="AS21" s="62">
        <v>130.5</v>
      </c>
      <c r="AT21" s="103">
        <v>117.4</v>
      </c>
      <c r="AU21" s="103">
        <v>105.4</v>
      </c>
      <c r="AV21" s="61">
        <v>118.5</v>
      </c>
      <c r="AW21" s="61">
        <v>127.5</v>
      </c>
      <c r="AX21" s="104">
        <v>133.1</v>
      </c>
    </row>
    <row r="22" spans="2:50" ht="30" customHeight="1">
      <c r="B22" s="29" t="s">
        <v>6</v>
      </c>
      <c r="C22" s="143">
        <v>-4.5</v>
      </c>
      <c r="D22" s="143">
        <v>-4.5</v>
      </c>
      <c r="E22" s="143">
        <v>-5</v>
      </c>
      <c r="F22" s="143">
        <v>-5</v>
      </c>
      <c r="G22" s="143">
        <v>-3.3</v>
      </c>
      <c r="H22" s="143">
        <v>-3.4</v>
      </c>
      <c r="I22" s="143">
        <v>-3.8</v>
      </c>
      <c r="J22" s="143">
        <v>-3.8</v>
      </c>
      <c r="K22" s="143">
        <v>-2.5</v>
      </c>
      <c r="L22" s="143">
        <v>-2.5</v>
      </c>
      <c r="M22" s="143">
        <v>-2.8</v>
      </c>
      <c r="N22" s="143">
        <v>-2.8</v>
      </c>
      <c r="O22" s="143">
        <v>-1.9</v>
      </c>
      <c r="P22" s="143">
        <v>-1.9</v>
      </c>
      <c r="Q22" s="143">
        <v>-2.1</v>
      </c>
      <c r="R22" s="143">
        <v>-2.1</v>
      </c>
      <c r="S22" s="143">
        <v>-1.4</v>
      </c>
      <c r="T22" s="143">
        <v>-1.4</v>
      </c>
      <c r="U22" s="143">
        <v>-1.6</v>
      </c>
      <c r="V22" s="143">
        <v>-1.6</v>
      </c>
      <c r="W22" s="143">
        <v>-1.1</v>
      </c>
      <c r="X22" s="143">
        <v>-1.1</v>
      </c>
      <c r="Y22" s="143">
        <v>-1.2</v>
      </c>
      <c r="Z22" s="143">
        <v>-1.2</v>
      </c>
      <c r="AA22" s="143">
        <v>-0.8</v>
      </c>
      <c r="AB22" s="143">
        <v>-0.8</v>
      </c>
      <c r="AC22" s="143">
        <v>-0.9</v>
      </c>
      <c r="AD22" s="143">
        <v>-0.9</v>
      </c>
      <c r="AE22" s="82">
        <v>-0.6</v>
      </c>
      <c r="AF22" s="82">
        <v>-0.6</v>
      </c>
      <c r="AG22" s="82">
        <v>-0.68</v>
      </c>
      <c r="AH22" s="82">
        <v>-0.45</v>
      </c>
      <c r="AI22" s="82">
        <v>-0.45</v>
      </c>
      <c r="AJ22" s="82">
        <v>-0.48</v>
      </c>
      <c r="AK22" s="83">
        <v>-0.49</v>
      </c>
      <c r="AL22" s="82">
        <v>-0.47</v>
      </c>
      <c r="AM22" s="82">
        <v>-0.45</v>
      </c>
      <c r="AN22" s="82">
        <v>-0.4</v>
      </c>
      <c r="AO22" s="107">
        <v>-0.4</v>
      </c>
      <c r="AP22" s="34">
        <v>-0.4</v>
      </c>
      <c r="AQ22" s="82">
        <v>-0.6</v>
      </c>
      <c r="AR22" s="82">
        <v>-0.45</v>
      </c>
      <c r="AS22" s="83">
        <v>-0.5</v>
      </c>
      <c r="AT22" s="82">
        <v>-0.45</v>
      </c>
      <c r="AU22" s="82">
        <v>-0.5</v>
      </c>
      <c r="AV22" s="82">
        <v>-0.6</v>
      </c>
      <c r="AW22" s="82">
        <v>-0.3</v>
      </c>
      <c r="AX22" s="109">
        <v>-0.5</v>
      </c>
    </row>
    <row r="23" spans="2:50" ht="15" customHeight="1">
      <c r="B23" s="29" t="s">
        <v>7</v>
      </c>
      <c r="C23" s="146">
        <v>321.2</v>
      </c>
      <c r="D23" s="146">
        <v>374.4</v>
      </c>
      <c r="E23" s="146">
        <v>449.1</v>
      </c>
      <c r="F23" s="146">
        <v>567.9</v>
      </c>
      <c r="G23" s="146">
        <v>345.7</v>
      </c>
      <c r="H23" s="146">
        <v>405.6</v>
      </c>
      <c r="I23" s="61">
        <v>488.3</v>
      </c>
      <c r="J23" s="61">
        <v>618.6</v>
      </c>
      <c r="K23" s="146">
        <v>359.9</v>
      </c>
      <c r="L23" s="146">
        <v>425.5</v>
      </c>
      <c r="M23" s="146">
        <v>513.2</v>
      </c>
      <c r="N23" s="146">
        <v>650.7</v>
      </c>
      <c r="O23" s="146">
        <v>371.5</v>
      </c>
      <c r="P23" s="146">
        <v>440.9</v>
      </c>
      <c r="Q23" s="146">
        <v>532.6</v>
      </c>
      <c r="R23" s="146">
        <v>676.3</v>
      </c>
      <c r="S23" s="146">
        <v>351</v>
      </c>
      <c r="T23" s="146">
        <v>420.2</v>
      </c>
      <c r="U23" s="146">
        <v>508.6</v>
      </c>
      <c r="V23" s="146">
        <v>652.6</v>
      </c>
      <c r="W23" s="146">
        <v>360.7</v>
      </c>
      <c r="X23" s="146">
        <v>429.2</v>
      </c>
      <c r="Y23" s="146">
        <v>521.6</v>
      </c>
      <c r="Z23" s="146">
        <v>669.3</v>
      </c>
      <c r="AA23" s="146">
        <v>366</v>
      </c>
      <c r="AB23" s="146">
        <v>436.1</v>
      </c>
      <c r="AC23" s="146">
        <v>530.3</v>
      </c>
      <c r="AD23" s="146">
        <v>681.1</v>
      </c>
      <c r="AE23" s="61">
        <v>375.1</v>
      </c>
      <c r="AF23" s="61">
        <v>448</v>
      </c>
      <c r="AG23" s="61">
        <v>545.7</v>
      </c>
      <c r="AH23" s="61">
        <v>699.1</v>
      </c>
      <c r="AI23" s="61">
        <v>390</v>
      </c>
      <c r="AJ23" s="61">
        <v>413</v>
      </c>
      <c r="AK23" s="62">
        <v>542.2</v>
      </c>
      <c r="AL23" s="61">
        <v>668.5</v>
      </c>
      <c r="AM23" s="61">
        <v>392</v>
      </c>
      <c r="AN23" s="61">
        <v>450.3</v>
      </c>
      <c r="AO23" s="63">
        <v>601.1</v>
      </c>
      <c r="AP23" s="64">
        <v>743.5</v>
      </c>
      <c r="AQ23" s="61">
        <v>432.8</v>
      </c>
      <c r="AR23" s="61">
        <v>467.6</v>
      </c>
      <c r="AS23" s="62">
        <v>659.9</v>
      </c>
      <c r="AT23" s="103">
        <v>797.2</v>
      </c>
      <c r="AU23" s="103">
        <v>493.5</v>
      </c>
      <c r="AV23" s="61">
        <v>505.3</v>
      </c>
      <c r="AW23" s="61">
        <v>698.1</v>
      </c>
      <c r="AX23" s="104">
        <v>802.1</v>
      </c>
    </row>
    <row r="24" spans="2:50" ht="17.25" customHeight="1" thickBot="1">
      <c r="B24" s="32" t="s">
        <v>8</v>
      </c>
      <c r="C24" s="68">
        <v>5115.3</v>
      </c>
      <c r="D24" s="68">
        <v>5847.999999999999</v>
      </c>
      <c r="E24" s="68">
        <v>7838.1</v>
      </c>
      <c r="F24" s="68">
        <v>8134.9</v>
      </c>
      <c r="G24" s="68">
        <v>5233.099999999999</v>
      </c>
      <c r="H24" s="68">
        <v>6292</v>
      </c>
      <c r="I24" s="68">
        <v>8316.1</v>
      </c>
      <c r="J24" s="68">
        <v>8669.1</v>
      </c>
      <c r="K24" s="68">
        <v>5334.299999999999</v>
      </c>
      <c r="L24" s="68">
        <v>6454.099999999999</v>
      </c>
      <c r="M24" s="68">
        <v>8536.900000000001</v>
      </c>
      <c r="N24" s="68">
        <v>8982.600000000002</v>
      </c>
      <c r="O24" s="68">
        <v>5500.500000000001</v>
      </c>
      <c r="P24" s="68">
        <v>6509.4000000000015</v>
      </c>
      <c r="Q24" s="68">
        <v>8492.9</v>
      </c>
      <c r="R24" s="68">
        <v>9112.699999999999</v>
      </c>
      <c r="S24" s="68">
        <v>5298.699999999999</v>
      </c>
      <c r="T24" s="68">
        <v>6303.700000000002</v>
      </c>
      <c r="U24" s="68">
        <v>8239.8</v>
      </c>
      <c r="V24" s="68">
        <v>8866</v>
      </c>
      <c r="W24" s="68">
        <v>5276.7</v>
      </c>
      <c r="X24" s="68">
        <v>6312.2</v>
      </c>
      <c r="Y24" s="68">
        <v>8260.3</v>
      </c>
      <c r="Z24" s="68">
        <v>8903.1</v>
      </c>
      <c r="AA24" s="68">
        <v>5344.6</v>
      </c>
      <c r="AB24" s="68">
        <v>6391.6</v>
      </c>
      <c r="AC24" s="68">
        <v>8375.7</v>
      </c>
      <c r="AD24" s="68">
        <v>9071.8</v>
      </c>
      <c r="AE24" s="68">
        <v>5532.7</v>
      </c>
      <c r="AF24" s="68">
        <v>6547.6</v>
      </c>
      <c r="AG24" s="68">
        <v>8610.8</v>
      </c>
      <c r="AH24" s="68">
        <v>9216.3</v>
      </c>
      <c r="AI24" s="68">
        <v>5630.5</v>
      </c>
      <c r="AJ24" s="68">
        <v>6337.5</v>
      </c>
      <c r="AK24" s="68">
        <v>8032.8</v>
      </c>
      <c r="AL24" s="68">
        <v>8650.8</v>
      </c>
      <c r="AM24" s="68">
        <v>5570.3</v>
      </c>
      <c r="AN24" s="68">
        <v>6598.8</v>
      </c>
      <c r="AO24" s="68">
        <v>8718.5</v>
      </c>
      <c r="AP24" s="68">
        <v>9373.2</v>
      </c>
      <c r="AQ24" s="68">
        <v>5932.1</v>
      </c>
      <c r="AR24" s="68">
        <v>7018.7</v>
      </c>
      <c r="AS24" s="79">
        <v>9057.4</v>
      </c>
      <c r="AT24" s="110">
        <v>9679.3</v>
      </c>
      <c r="AU24" s="110">
        <v>5968.7</v>
      </c>
      <c r="AV24" s="68">
        <v>7080.7</v>
      </c>
      <c r="AW24" s="68">
        <v>9211.7</v>
      </c>
      <c r="AX24" s="111">
        <v>9782.6</v>
      </c>
    </row>
    <row r="27" spans="3:50" ht="15" customHeight="1">
      <c r="C27" s="134" t="s">
        <v>18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3:50" ht="13.5"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3:50" ht="13.5"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3:21" ht="13.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</sheetData>
  <sheetProtection/>
  <mergeCells count="16">
    <mergeCell ref="AI5:AL5"/>
    <mergeCell ref="AM5:AP5"/>
    <mergeCell ref="C5:F5"/>
    <mergeCell ref="G5:J5"/>
    <mergeCell ref="AQ5:AT5"/>
    <mergeCell ref="AU5:AX5"/>
    <mergeCell ref="B2:AX2"/>
    <mergeCell ref="B3:AX3"/>
    <mergeCell ref="C27:AX29"/>
    <mergeCell ref="B5:B6"/>
    <mergeCell ref="AE5:AH5"/>
    <mergeCell ref="AA5:AD5"/>
    <mergeCell ref="K5:N5"/>
    <mergeCell ref="W5:Z5"/>
    <mergeCell ref="S5:V5"/>
    <mergeCell ref="O5:R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ELGUN</dc:creator>
  <cp:keywords/>
  <dc:description/>
  <cp:lastModifiedBy>Ilaha Huseynova</cp:lastModifiedBy>
  <cp:lastPrinted>2018-07-19T12:09:29Z</cp:lastPrinted>
  <dcterms:created xsi:type="dcterms:W3CDTF">2012-12-03T07:06:59Z</dcterms:created>
  <dcterms:modified xsi:type="dcterms:W3CDTF">2024-03-29T12:18:43Z</dcterms:modified>
  <cp:category/>
  <cp:version/>
  <cp:contentType/>
  <cp:contentStatus/>
</cp:coreProperties>
</file>